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Pipeline" sheetId="2" state="visible" r:id="rId4"/>
    <sheet name="Dashboard" sheetId="3" state="visible" r:id="rId5"/>
    <sheet name="Activity Log" sheetId="4" state="visible" r:id="rId6"/>
  </sheets>
  <calcPr fullCalcOnLoad="1"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<sst xmlns="http://schemas.openxmlformats.org/spreadsheetml/2006/main" count="160" uniqueCount="138">
  <si>
    <t xml:space="preserve">DEAL &amp; PIPELINE TRACKER</t>
  </si>
  <si>
    <t xml:space="preserve">Log every opportunity. See exactly where deals die. Fix that stage.</t>
  </si>
  <si>
    <t xml:space="preserve">HOW TO USE</t>
  </si>
  <si>
    <t xml:space="preserve">1. Pipeline tab</t>
  </si>
  <si>
    <t xml:space="preserve">Log one row per opportunity. Fill only the YELLOW cells — grey/white cells are formulas.</t>
  </si>
  <si>
    <t xml:space="preserve">2. Update the Stage</t>
  </si>
  <si>
    <t xml:space="preserve">Move each deal along as it progresses. Set Status to Won or Lost when it closes.</t>
  </si>
  <si>
    <t xml:space="preserve">3. If Lost</t>
  </si>
  <si>
    <t xml:space="preserve">Record the 'Lost at Stage' and 'Lost Reason'. THIS IS THE MOST IMPORTANT FIELD IN THE FILE.</t>
  </si>
  <si>
    <t xml:space="preserve">4. Dashboard tab</t>
  </si>
  <si>
    <t xml:space="preserve">Reads automatically. Shows where your open deals sit, where deals die, and why you're losing.</t>
  </si>
  <si>
    <t xml:space="preserve">5. Activity Log tab</t>
  </si>
  <si>
    <t xml:space="preserve">Optional. Log each touch (call/email/demo) so nothing goes stale.</t>
  </si>
  <si>
    <t xml:space="preserve">THE STAGES</t>
  </si>
  <si>
    <t xml:space="preserve">1 - Prospect</t>
  </si>
  <si>
    <t xml:space="preserve">Identified as a plausible fit. Not yet contacted.</t>
  </si>
  <si>
    <t xml:space="preserve">2 - Contacted</t>
  </si>
  <si>
    <t xml:space="preserve">Outreach sent (call/email). Awaiting reply.</t>
  </si>
  <si>
    <t xml:space="preserve">3 - Meeting</t>
  </si>
  <si>
    <t xml:space="preserve">They agreed to a conversation.</t>
  </si>
  <si>
    <t xml:space="preserve">4 - Demo</t>
  </si>
  <si>
    <t xml:space="preserve">Discovery done and demo delivered.</t>
  </si>
  <si>
    <t xml:space="preserve">5 - Proposal</t>
  </si>
  <si>
    <t xml:space="preserve">Proposal / SOW sent or presented.</t>
  </si>
  <si>
    <t xml:space="preserve">6 - Negotiation</t>
  </si>
  <si>
    <t xml:space="preserve">Actively working terms, price, or objections.</t>
  </si>
  <si>
    <t xml:space="preserve">Won</t>
  </si>
  <si>
    <t xml:space="preserve">Signed.</t>
  </si>
  <si>
    <t xml:space="preserve">Lost</t>
  </si>
  <si>
    <t xml:space="preserve">Dead, or gone permanently silent.</t>
  </si>
  <si>
    <t xml:space="preserve">WHAT TO WATCH</t>
  </si>
  <si>
    <t xml:space="preserve">The leak</t>
  </si>
  <si>
    <t xml:space="preserve">On the Dashboard, find the stage with the most "Lost here" deals. That is your bottleneck.</t>
  </si>
  <si>
    <t xml:space="preserve">The usual culprit</t>
  </si>
  <si>
    <t xml:space="preserve">For most teams it is Demo → Proposal → Won: weak or slow follow-up, and never asking.</t>
  </si>
  <si>
    <t xml:space="preserve">Days Since Touch</t>
  </si>
  <si>
    <t xml:space="preserve">Anything over 7 days on an open deal is going cold. The Pipeline tab flags these in red.</t>
  </si>
  <si>
    <t xml:space="preserve">Don't chase ghosts</t>
  </si>
  <si>
    <t xml:space="preserve">If a deal is Lost, mark it Lost. A clean pipeline tells the truth; a padded one lies to you.</t>
  </si>
  <si>
    <t xml:space="preserve">Legend:</t>
  </si>
  <si>
    <t xml:space="preserve">YELLOW = you type here.   WHITE/GREY = calculated, do not type.</t>
  </si>
  <si>
    <t xml:space="preserve">Copyright © 2026 Berthume Software</t>
  </si>
  <si>
    <t xml:space="preserve">Deal ID</t>
  </si>
  <si>
    <t xml:space="preserve">Company</t>
  </si>
  <si>
    <t xml:space="preserve">Contact</t>
  </si>
  <si>
    <t xml:space="preserve">Source</t>
  </si>
  <si>
    <t xml:space="preserve">First Contact</t>
  </si>
  <si>
    <t xml:space="preserve">Stage</t>
  </si>
  <si>
    <t xml:space="preserve">Stage Date</t>
  </si>
  <si>
    <t xml:space="preserve">Status</t>
  </si>
  <si>
    <t xml:space="preserve">Deal Value ($)</t>
  </si>
  <si>
    <t xml:space="preserve">Prob %</t>
  </si>
  <si>
    <t xml:space="preserve">Weighted ($)</t>
  </si>
  <si>
    <t xml:space="preserve">Next Step</t>
  </si>
  <si>
    <t xml:space="preserve">Next Step Date</t>
  </si>
  <si>
    <t xml:space="preserve">Last Touch</t>
  </si>
  <si>
    <t xml:space="preserve">Lost at Stage</t>
  </si>
  <si>
    <t xml:space="preserve">Lost Reason</t>
  </si>
  <si>
    <t xml:space="preserve">Notes</t>
  </si>
  <si>
    <t xml:space="preserve">D-001</t>
  </si>
  <si>
    <t xml:space="preserve">Example Foods Co.</t>
  </si>
  <si>
    <t xml:space="preserve">Pat Miller</t>
  </si>
  <si>
    <t xml:space="preserve">Cold call</t>
  </si>
  <si>
    <t xml:space="preserve">2026-01-06</t>
  </si>
  <si>
    <t xml:space="preserve">2026-01-20</t>
  </si>
  <si>
    <t xml:space="preserve">Open</t>
  </si>
  <si>
    <t xml:space="preserve">Send proposal</t>
  </si>
  <si>
    <t xml:space="preserve">2026-01-24</t>
  </si>
  <si>
    <t xml:space="preserve">2026-01-21</t>
  </si>
  <si>
    <t xml:space="preserve">Demo went well. Owner not yet in the room — get him on next call.</t>
  </si>
  <si>
    <t xml:space="preserve">PIPELINE DASHBOARD</t>
  </si>
  <si>
    <t xml:space="preserve">Updates automatically from the Pipeline tab. Find the stage where the most deals die — that's the leak.</t>
  </si>
  <si>
    <t xml:space="preserve">HEADLINE NUMBERS</t>
  </si>
  <si>
    <t xml:space="preserve">Open deals</t>
  </si>
  <si>
    <t xml:space="preserve">Open pipeline value</t>
  </si>
  <si>
    <t xml:space="preserve">Weighted pipeline</t>
  </si>
  <si>
    <t xml:space="preserve">Deals won</t>
  </si>
  <si>
    <t xml:space="preserve">Deals lost</t>
  </si>
  <si>
    <t xml:space="preserve">Win rate (closed)</t>
  </si>
  <si>
    <t xml:space="preserve">Avg won deal size</t>
  </si>
  <si>
    <t xml:space="preserve">Revenue won</t>
  </si>
  <si>
    <t xml:space="preserve">Stale open deals (&gt;7 days)</t>
  </si>
  <si>
    <t xml:space="preserve">⚠ Stale = open, untouched &gt;7 days. Chase these today.</t>
  </si>
  <si>
    <t xml:space="preserve">WHERE DEALS SIT &amp; WHERE THEY DIE</t>
  </si>
  <si>
    <t xml:space="preserve">Open at stage</t>
  </si>
  <si>
    <t xml:space="preserve">Lost here</t>
  </si>
  <si>
    <t xml:space="preserve">% of open pipeline</t>
  </si>
  <si>
    <t xml:space="preserve">Read this as…</t>
  </si>
  <si>
    <t xml:space="preserve">Are we finding enough right-fit prospects?</t>
  </si>
  <si>
    <t xml:space="preserve">Is our outreach earning replies?</t>
  </si>
  <si>
    <t xml:space="preserve">Is the message earning the meeting?</t>
  </si>
  <si>
    <t xml:space="preserve">Is the demo landing? (discovery first!)</t>
  </si>
  <si>
    <t xml:space="preserve">Are we following up fast + presenting live?</t>
  </si>
  <si>
    <t xml:space="preserve">Are we ASKING for the business?</t>
  </si>
  <si>
    <t xml:space="preserve">"Open at stage" = deals currently open and sitting there. "Lost here" = deals that died at that stage. "% of open pipeline" = share of your open deals at this stage. This is a snapshot of where open deals sit now plus where deals died — not a cumulative conversion funnel: the tracker records each deal's current stage and (if lost) the stage it died at, not every stage it passed through.</t>
  </si>
  <si>
    <t xml:space="preserve">The stage with the most 'Lost here' is your bottleneck. Fix that one first.</t>
  </si>
  <si>
    <t xml:space="preserve">WHY WE LOSE</t>
  </si>
  <si>
    <t xml:space="preserve">Reason</t>
  </si>
  <si>
    <t xml:space="preserve">Count</t>
  </si>
  <si>
    <t xml:space="preserve">% of losses</t>
  </si>
  <si>
    <t xml:space="preserve">Price / budget</t>
  </si>
  <si>
    <t xml:space="preserve">Value not established. Re-anchor on ROI; offer a tier, not a discount.</t>
  </si>
  <si>
    <t xml:space="preserve">No urgency - stalled</t>
  </si>
  <si>
    <t xml:space="preserve">Give an honest reason to act now. Quantify the cost of waiting.</t>
  </si>
  <si>
    <t xml:space="preserve">Went silent</t>
  </si>
  <si>
    <t xml:space="preserve">Follow-up failure. Run the cadence + send the break-up email.</t>
  </si>
  <si>
    <t xml:space="preserve">Chose competitor</t>
  </si>
  <si>
    <t xml:space="preserve">Differentiate on risk &amp; outcome, not features.</t>
  </si>
  <si>
    <t xml:space="preserve">Stayed with status quo</t>
  </si>
  <si>
    <t xml:space="preserve">Make the hidden cost of 'doing nothing' vivid.</t>
  </si>
  <si>
    <t xml:space="preserve">Fear of switching / migration</t>
  </si>
  <si>
    <t xml:space="preserve">Lead with the transition promise: we migrate, run parallel, no cutover till it works.</t>
  </si>
  <si>
    <t xml:space="preserve">No decision-maker access</t>
  </si>
  <si>
    <t xml:space="preserve">Single-threaded. Get the decider in the room at the demo.</t>
  </si>
  <si>
    <t xml:space="preserve">Bad fit / unqualified</t>
  </si>
  <si>
    <t xml:space="preserve">Qualify harder up front — this one is a win (time saved).</t>
  </si>
  <si>
    <t xml:space="preserve">Timing - revisit later</t>
  </si>
  <si>
    <t xml:space="preserve">Move to nurture. Touch every 4–6 weeks.</t>
  </si>
  <si>
    <t xml:space="preserve">Lost to do-nothing</t>
  </si>
  <si>
    <t xml:space="preserve">Inertia beat you. Urgency + risk reversal.</t>
  </si>
  <si>
    <t xml:space="preserve">WHICH SOURCES ACTUALLY WIN</t>
  </si>
  <si>
    <t xml:space="preserve">Deals</t>
  </si>
  <si>
    <t xml:space="preserve">Win rate</t>
  </si>
  <si>
    <t xml:space="preserve">Cold email</t>
  </si>
  <si>
    <t xml:space="preserve">Referral</t>
  </si>
  <si>
    <t xml:space="preserve">Inbound</t>
  </si>
  <si>
    <t xml:space="preserve">Event</t>
  </si>
  <si>
    <t xml:space="preserve">Partner</t>
  </si>
  <si>
    <t xml:space="preserve">Other</t>
  </si>
  <si>
    <t xml:space="preserve">Double down on what wins. Drop what doesn't.</t>
  </si>
  <si>
    <t xml:space="preserve">Date</t>
  </si>
  <si>
    <t xml:space="preserve">Activity</t>
  </si>
  <si>
    <t xml:space="preserve">Channel</t>
  </si>
  <si>
    <t xml:space="preserve">Outcome / Notes</t>
  </si>
  <si>
    <t xml:space="preserve">Demo</t>
  </si>
  <si>
    <t xml:space="preserve">Video call</t>
  </si>
  <si>
    <t xml:space="preserve">Showed order-entry flow. Big reaction to the re-keying savings.</t>
  </si>
  <si>
    <t xml:space="preserve">Send recap + proposal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</si>
</sst>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\$#,##0;&quot;($&quot;#,##0\);\-"/>
    <numFmt numFmtId="167" formatCode="0\%"/>
    <numFmt numFmtId="168" formatCode="General"/>
    <numFmt numFmtId="169" formatCode="0"/>
    <numFmt numFmtId="170" formatCode="0.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3294A"/>
      <name val="Arial"/>
      <family val="0"/>
      <charset val="1"/>
    </font>
    <font>
      <i val="true"/>
      <sz val="11"/>
      <color rgb="FF5A6675"/>
      <name val="Arial"/>
      <family val="0"/>
      <charset val="1"/>
    </font>
    <font>
      <b val="true"/>
      <sz val="11"/>
      <color rgb="FFA8792A"/>
      <name val="Arial"/>
      <family val="0"/>
      <charset val="1"/>
    </font>
    <font>
      <b val="true"/>
      <sz val="10"/>
      <color rgb="FF13294A"/>
      <name val="Arial"/>
      <family val="0"/>
      <charset val="1"/>
    </font>
    <font>
      <sz val="10"/>
      <color rgb="FF1E2A38"/>
      <name val="Arial"/>
      <family val="0"/>
      <charset val="1"/>
    </font>
    <font>
      <b val="true"/>
      <sz val="10"/>
      <color rgb="FF1E2A38"/>
      <name val="Arial"/>
      <family val="0"/>
      <charset val="1"/>
    </font>
    <font>
      <sz val="9"/>
      <color rgb="FF5A667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5A6675"/>
      <name val="Arial"/>
      <family val="0"/>
      <charset val="1"/>
    </font>
    <font>
      <b val="true"/>
      <sz val="16"/>
      <color rgb="FF13294A"/>
      <name val="Arial"/>
      <family val="0"/>
      <charset val="1"/>
    </font>
    <font>
      <i val="true"/>
      <sz val="10"/>
      <color rgb="FF5A667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C0392B"/>
      <name val="Arial"/>
      <family val="0"/>
      <charset val="1"/>
    </font>
    <font>
      <b val="true"/>
      <sz val="9"/>
      <color rgb="FF13294A"/>
      <name val="Arial"/>
      <family val="0"/>
      <charset val="1"/>
    </font>
    <font>
      <i val="true"/>
      <sz val="9"/>
      <color rgb="FF5A6675"/>
      <name val="Arial"/>
      <family val="0"/>
      <charset val="1"/>
    </font>
    <font>
      <b val="true"/>
      <sz val="9"/>
      <color rgb="FFA8792A"/>
      <name val="Arial"/>
      <family val="0"/>
      <charset val="1"/>
    </font>
    <font>
      <sz val="10"/>
      <color rgb="FF13294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3E7C8"/>
        <bgColor rgb="FFF8D7D3"/>
      </patternFill>
    </fill>
    <fill>
      <patternFill patternType="solid">
        <fgColor rgb="FFFFF9D6"/>
        <bgColor rgb="FFFAF7EE"/>
      </patternFill>
    </fill>
    <fill>
      <patternFill patternType="solid">
        <fgColor rgb="FF13294A"/>
        <bgColor rgb="FF1E2A38"/>
      </patternFill>
    </fill>
    <fill>
      <patternFill patternType="solid">
        <fgColor rgb="FFFAF7EE"/>
        <bgColor rgb="FFFFF9D6"/>
      </patternFill>
    </fill>
    <fill>
      <patternFill patternType="solid">
        <fgColor rgb="FFFFFFFF"/>
        <bgColor rgb="FFFAF7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3C4"/>
      </left>
      <right style="thin">
        <color rgb="FFD8D3C4"/>
      </right>
      <top style="thin">
        <color rgb="FFD8D3C4"/>
      </top>
      <bottom style="thin">
        <color rgb="FFD8D3C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C0392B"/>
        <sz val="10"/>
      </font>
      <fill>
        <patternFill>
          <bgColor rgb="FFF8D7D3"/>
        </patternFill>
      </fill>
    </dxf>
    <dxf>
      <fill>
        <patternFill>
          <bgColor rgb="FFE3F0E8"/>
        </patternFill>
      </fill>
    </dxf>
    <dxf>
      <font>
        <name val="Arial"/>
        <charset val="1"/>
        <family val="0"/>
        <i val="1"/>
        <color rgb="FF5A6675"/>
        <sz val="10"/>
      </font>
    </dxf>
    <dxf>
      <font>
        <name val="Arial"/>
        <charset val="1"/>
        <family val="0"/>
        <b val="1"/>
        <color rgb="FFC0392B"/>
        <sz val="1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8792A"/>
      <rgbColor rgb="FF800080"/>
      <rgbColor rgb="FF008080"/>
      <rgbColor rgb="FFD8D3C4"/>
      <rgbColor rgb="FF808080"/>
      <rgbColor rgb="FF9999FF"/>
      <rgbColor rgb="FF993366"/>
      <rgbColor rgb="FFFFF9D6"/>
      <rgbColor rgb="FFE3F0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7EE"/>
      <rgbColor rgb="FFCCFFCC"/>
      <rgbColor rgb="FFF3E7C8"/>
      <rgbColor rgb="FF99CCFF"/>
      <rgbColor rgb="FFFF99CC"/>
      <rgbColor rgb="FFCC99FF"/>
      <rgbColor rgb="FFF8D7D3"/>
      <rgbColor rgb="FF3366FF"/>
      <rgbColor rgb="FF33CCCC"/>
      <rgbColor rgb="FF99CC00"/>
      <rgbColor rgb="FFFFCC00"/>
      <rgbColor rgb="FFFF9900"/>
      <rgbColor rgb="FFFF6600"/>
      <rgbColor rgb="FF5A6675"/>
      <rgbColor rgb="FF969696"/>
      <rgbColor rgb="FF13294A"/>
      <rgbColor rgb="FF339966"/>
      <rgbColor rgb="FF003300"/>
      <rgbColor rgb="FF333300"/>
      <rgbColor rgb="FFC0392B"/>
      <rgbColor rgb="FF993366"/>
      <rgbColor rgb="FF333399"/>
      <rgbColor rgb="FF1E2A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95"/>
  </cols>
  <sheetData>
    <row r="2" customFormat="false" ht="22.0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4"/>
    </row>
    <row r="6" customFormat="false" ht="15" hidden="false" customHeight="false" outlineLevel="0" collapsed="false">
      <c r="B6" s="5" t="s">
        <v>3</v>
      </c>
      <c r="C6" s="6" t="s">
        <v>4</v>
      </c>
    </row>
    <row r="7" customFormat="false" ht="15" hidden="false" customHeight="false" outlineLevel="0" collapsed="false">
      <c r="B7" s="5" t="s">
        <v>5</v>
      </c>
      <c r="C7" s="6" t="s">
        <v>6</v>
      </c>
    </row>
    <row r="8" customFormat="false" ht="15" hidden="false" customHeight="false" outlineLevel="0" collapsed="false">
      <c r="B8" s="5" t="s">
        <v>7</v>
      </c>
      <c r="C8" s="6" t="s">
        <v>8</v>
      </c>
    </row>
    <row r="9" customFormat="false" ht="15" hidden="false" customHeight="false" outlineLevel="0" collapsed="false">
      <c r="B9" s="5" t="s">
        <v>9</v>
      </c>
      <c r="C9" s="6" t="s">
        <v>10</v>
      </c>
    </row>
    <row r="10" customFormat="false" ht="15" hidden="false" customHeight="false" outlineLevel="0" collapsed="false">
      <c r="B10" s="5" t="s">
        <v>11</v>
      </c>
      <c r="C10" s="6" t="s">
        <v>12</v>
      </c>
    </row>
    <row r="12" customFormat="false" ht="15" hidden="false" customHeight="false" outlineLevel="0" collapsed="false">
      <c r="B12" s="3" t="s">
        <v>13</v>
      </c>
      <c r="C12" s="4"/>
    </row>
    <row r="13" customFormat="false" ht="15" hidden="false" customHeight="false" outlineLevel="0" collapsed="false">
      <c r="B13" s="5" t="s">
        <v>14</v>
      </c>
      <c r="C13" s="6" t="s">
        <v>15</v>
      </c>
    </row>
    <row r="14" customFormat="false" ht="15" hidden="false" customHeight="false" outlineLevel="0" collapsed="false">
      <c r="B14" s="5" t="s">
        <v>16</v>
      </c>
      <c r="C14" s="6" t="s">
        <v>17</v>
      </c>
    </row>
    <row r="15" customFormat="false" ht="15" hidden="false" customHeight="false" outlineLevel="0" collapsed="false">
      <c r="B15" s="5" t="s">
        <v>18</v>
      </c>
      <c r="C15" s="6" t="s">
        <v>19</v>
      </c>
    </row>
    <row r="16" customFormat="false" ht="15" hidden="false" customHeight="false" outlineLevel="0" collapsed="false">
      <c r="B16" s="5" t="s">
        <v>20</v>
      </c>
      <c r="C16" s="6" t="s">
        <v>21</v>
      </c>
    </row>
    <row r="17" customFormat="false" ht="15" hidden="false" customHeight="false" outlineLevel="0" collapsed="false">
      <c r="B17" s="5" t="s">
        <v>22</v>
      </c>
      <c r="C17" s="6" t="s">
        <v>23</v>
      </c>
    </row>
    <row r="18" customFormat="false" ht="15" hidden="false" customHeight="false" outlineLevel="0" collapsed="false">
      <c r="B18" s="5" t="s">
        <v>24</v>
      </c>
      <c r="C18" s="6" t="s">
        <v>25</v>
      </c>
    </row>
    <row r="19" customFormat="false" ht="15" hidden="false" customHeight="false" outlineLevel="0" collapsed="false">
      <c r="B19" s="5" t="s">
        <v>26</v>
      </c>
      <c r="C19" s="6" t="s">
        <v>27</v>
      </c>
    </row>
    <row r="20" customFormat="false" ht="15" hidden="false" customHeight="false" outlineLevel="0" collapsed="false">
      <c r="B20" s="5" t="s">
        <v>28</v>
      </c>
      <c r="C20" s="6" t="s">
        <v>29</v>
      </c>
    </row>
    <row r="22" customFormat="false" ht="15" hidden="false" customHeight="false" outlineLevel="0" collapsed="false">
      <c r="B22" s="3" t="s">
        <v>30</v>
      </c>
      <c r="C22" s="4"/>
    </row>
    <row r="23" customFormat="false" ht="15" hidden="false" customHeight="false" outlineLevel="0" collapsed="false">
      <c r="B23" s="5" t="s">
        <v>31</v>
      </c>
      <c r="C23" s="6" t="s">
        <v>32</v>
      </c>
    </row>
    <row r="24" customFormat="false" ht="15" hidden="false" customHeight="false" outlineLevel="0" collapsed="false">
      <c r="B24" s="5" t="s">
        <v>33</v>
      </c>
      <c r="C24" s="6" t="s">
        <v>34</v>
      </c>
    </row>
    <row r="25" customFormat="false" ht="15" hidden="false" customHeight="false" outlineLevel="0" collapsed="false">
      <c r="B25" s="5" t="s">
        <v>35</v>
      </c>
      <c r="C25" s="6" t="s">
        <v>36</v>
      </c>
    </row>
    <row r="26" customFormat="false" ht="15" hidden="false" customHeight="false" outlineLevel="0" collapsed="false">
      <c r="B26" s="5" t="s">
        <v>37</v>
      </c>
      <c r="C26" s="6" t="s">
        <v>38</v>
      </c>
    </row>
    <row r="28" customFormat="false" ht="15" hidden="false" customHeight="false" outlineLevel="0" collapsed="false">
      <c r="B28" s="7" t="s">
        <v>39</v>
      </c>
      <c r="C28" s="8" t="s">
        <v>40</v>
      </c>
    </row>
    <row r="30" customFormat="false" ht="15" hidden="false" customHeight="false" outlineLevel="0" collapsed="false">
      <c r="B30" s="9" t="s">
        <v>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4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13"/>
    <col collapsed="false" customWidth="true" hidden="false" outlineLevel="0" max="6" min="6" style="0" width="16"/>
    <col collapsed="false" customWidth="true" hidden="false" outlineLevel="0" max="7" min="7" style="0" width="12"/>
    <col collapsed="false" customWidth="true" hidden="false" outlineLevel="0" max="8" min="8" style="0" width="10"/>
    <col collapsed="false" customWidth="true" hidden="false" outlineLevel="0" max="9" min="9" style="0" width="13"/>
    <col collapsed="false" customWidth="true" hidden="false" outlineLevel="0" max="10" min="10" style="0" width="8"/>
    <col collapsed="false" customWidth="true" hidden="false" outlineLevel="0" max="11" min="11" style="0" width="13"/>
    <col collapsed="false" customWidth="true" hidden="false" outlineLevel="0" max="12" min="12" style="0" width="30"/>
    <col collapsed="false" customWidth="true" hidden="false" outlineLevel="0" max="13" min="13" style="0" width="13"/>
    <col collapsed="false" customWidth="true" hidden="false" outlineLevel="0" max="14" min="14" style="0" width="12"/>
    <col collapsed="false" customWidth="true" hidden="false" outlineLevel="0" max="15" min="15" style="0" width="15"/>
    <col collapsed="false" customWidth="true" hidden="false" outlineLevel="0" max="16" min="16" style="0" width="16"/>
    <col collapsed="false" customWidth="true" hidden="false" outlineLevel="0" max="17" min="17" style="0" width="26"/>
    <col collapsed="false" customWidth="true" hidden="false" outlineLevel="0" max="18" min="18" style="0" width="34"/>
  </cols>
  <sheetData>
    <row r="1" customFormat="false" ht="30" hidden="false" customHeight="true" outlineLevel="0" collapsed="false">
      <c r="A1" s="10" t="s">
        <v>42</v>
      </c>
      <c r="B1" s="10" t="s">
        <v>43</v>
      </c>
      <c r="C1" s="10" t="s">
        <v>44</v>
      </c>
      <c r="D1" s="10" t="s">
        <v>45</v>
      </c>
      <c r="E1" s="10" t="s">
        <v>46</v>
      </c>
      <c r="F1" s="10" t="s">
        <v>47</v>
      </c>
      <c r="G1" s="10" t="s">
        <v>48</v>
      </c>
      <c r="H1" s="10" t="s">
        <v>49</v>
      </c>
      <c r="I1" s="10" t="s">
        <v>50</v>
      </c>
      <c r="J1" s="10" t="s">
        <v>51</v>
      </c>
      <c r="K1" s="10" t="s">
        <v>52</v>
      </c>
      <c r="L1" s="10" t="s">
        <v>53</v>
      </c>
      <c r="M1" s="10" t="s">
        <v>54</v>
      </c>
      <c r="N1" s="10" t="s">
        <v>55</v>
      </c>
      <c r="O1" s="10" t="s">
        <v>35</v>
      </c>
      <c r="P1" s="10" t="s">
        <v>56</v>
      </c>
      <c r="Q1" s="10" t="s">
        <v>57</v>
      </c>
      <c r="R1" s="10" t="s">
        <v>58</v>
      </c>
    </row>
    <row r="2" customFormat="false" ht="15" hidden="false" customHeight="false" outlineLevel="0" collapsed="false">
      <c r="A2" s="11" t="s">
        <v>59</v>
      </c>
      <c r="B2" s="11" t="s">
        <v>60</v>
      </c>
      <c r="C2" s="11" t="s">
        <v>61</v>
      </c>
      <c r="D2" s="11" t="s">
        <v>62</v>
      </c>
      <c r="E2" s="12" t="s">
        <v>63</v>
      </c>
      <c r="F2" s="11" t="s">
        <v>20</v>
      </c>
      <c r="G2" s="12" t="s">
        <v>64</v>
      </c>
      <c r="H2" s="11" t="s">
        <v>65</v>
      </c>
      <c r="I2" s="13" t="n">
        <v>28000</v>
      </c>
      <c r="J2" s="14" t="n">
        <v>50</v>
      </c>
      <c r="K2" s="15" t="n">
        <f aca="false">IFERROR(IF(I2="","",I2*J2/100),"")</f>
        <v>14000</v>
      </c>
      <c r="L2" s="11" t="s">
        <v>66</v>
      </c>
      <c r="M2" s="12" t="s">
        <v>67</v>
      </c>
      <c r="N2" s="12" t="s">
        <v>68</v>
      </c>
      <c r="O2" s="16" t="n">
        <f aca="true">IFERROR(IF(OR(N2="",H2&lt;&gt;"Open"),"",TODAY()-N2),"")</f>
        <v>171</v>
      </c>
      <c r="P2" s="11"/>
      <c r="Q2" s="11"/>
      <c r="R2" s="17" t="s">
        <v>69</v>
      </c>
    </row>
    <row r="3" customFormat="false" ht="15" hidden="false" customHeight="false" outlineLevel="0" collapsed="false">
      <c r="A3" s="11"/>
      <c r="B3" s="11"/>
      <c r="C3" s="11"/>
      <c r="D3" s="11"/>
      <c r="E3" s="12"/>
      <c r="F3" s="11"/>
      <c r="G3" s="12"/>
      <c r="H3" s="11"/>
      <c r="I3" s="13"/>
      <c r="J3" s="14"/>
      <c r="K3" s="15" t="str">
        <f aca="false">IFERROR(IF(I3="","",I3*J3/100),"")</f>
        <v/>
      </c>
      <c r="L3" s="11"/>
      <c r="M3" s="12"/>
      <c r="N3" s="12"/>
      <c r="O3" s="16" t="str">
        <f aca="true">IFERROR(IF(OR(N3="",H3&lt;&gt;"Open"),"",TODAY()-N3),"")</f>
        <v/>
      </c>
      <c r="P3" s="11"/>
      <c r="Q3" s="11"/>
      <c r="R3" s="17"/>
    </row>
    <row r="4" customFormat="false" ht="15" hidden="false" customHeight="false" outlineLevel="0" collapsed="false">
      <c r="A4" s="11"/>
      <c r="B4" s="11"/>
      <c r="C4" s="11"/>
      <c r="D4" s="11"/>
      <c r="E4" s="12"/>
      <c r="F4" s="11"/>
      <c r="G4" s="12"/>
      <c r="H4" s="11"/>
      <c r="I4" s="13"/>
      <c r="J4" s="14"/>
      <c r="K4" s="15" t="str">
        <f aca="false">IFERROR(IF(I4="","",I4*J4/100),"")</f>
        <v/>
      </c>
      <c r="L4" s="11"/>
      <c r="M4" s="12"/>
      <c r="N4" s="12"/>
      <c r="O4" s="16" t="str">
        <f aca="true">IFERROR(IF(OR(N4="",H4&lt;&gt;"Open"),"",TODAY()-N4),"")</f>
        <v/>
      </c>
      <c r="P4" s="11"/>
      <c r="Q4" s="11"/>
      <c r="R4" s="17"/>
    </row>
    <row r="5" customFormat="false" ht="15" hidden="false" customHeight="false" outlineLevel="0" collapsed="false">
      <c r="A5" s="11"/>
      <c r="B5" s="11"/>
      <c r="C5" s="11"/>
      <c r="D5" s="11"/>
      <c r="E5" s="12"/>
      <c r="F5" s="11"/>
      <c r="G5" s="12"/>
      <c r="H5" s="11"/>
      <c r="I5" s="13"/>
      <c r="J5" s="14"/>
      <c r="K5" s="15" t="str">
        <f aca="false">IFERROR(IF(I5="","",I5*J5/100),"")</f>
        <v/>
      </c>
      <c r="L5" s="11"/>
      <c r="M5" s="12"/>
      <c r="N5" s="12"/>
      <c r="O5" s="16" t="str">
        <f aca="true">IFERROR(IF(OR(N5="",H5&lt;&gt;"Open"),"",TODAY()-N5),"")</f>
        <v/>
      </c>
      <c r="P5" s="11"/>
      <c r="Q5" s="11"/>
      <c r="R5" s="17"/>
    </row>
    <row r="6" customFormat="false" ht="15" hidden="false" customHeight="false" outlineLevel="0" collapsed="false">
      <c r="A6" s="11"/>
      <c r="B6" s="11"/>
      <c r="C6" s="11"/>
      <c r="D6" s="11"/>
      <c r="E6" s="12"/>
      <c r="F6" s="11"/>
      <c r="G6" s="12"/>
      <c r="H6" s="11"/>
      <c r="I6" s="13"/>
      <c r="J6" s="14"/>
      <c r="K6" s="15" t="str">
        <f aca="false">IFERROR(IF(I6="","",I6*J6/100),"")</f>
        <v/>
      </c>
      <c r="L6" s="11"/>
      <c r="M6" s="12"/>
      <c r="N6" s="12"/>
      <c r="O6" s="16" t="str">
        <f aca="true">IFERROR(IF(OR(N6="",H6&lt;&gt;"Open"),"",TODAY()-N6),"")</f>
        <v/>
      </c>
      <c r="P6" s="11"/>
      <c r="Q6" s="11"/>
      <c r="R6" s="17"/>
    </row>
    <row r="7" customFormat="false" ht="15" hidden="false" customHeight="false" outlineLevel="0" collapsed="false">
      <c r="A7" s="11"/>
      <c r="B7" s="11"/>
      <c r="C7" s="11"/>
      <c r="D7" s="11"/>
      <c r="E7" s="12"/>
      <c r="F7" s="11"/>
      <c r="G7" s="12"/>
      <c r="H7" s="11"/>
      <c r="I7" s="13"/>
      <c r="J7" s="14"/>
      <c r="K7" s="15" t="str">
        <f aca="false">IFERROR(IF(I7="","",I7*J7/100),"")</f>
        <v/>
      </c>
      <c r="L7" s="11"/>
      <c r="M7" s="12"/>
      <c r="N7" s="12"/>
      <c r="O7" s="16" t="str">
        <f aca="true">IFERROR(IF(OR(N7="",H7&lt;&gt;"Open"),"",TODAY()-N7),"")</f>
        <v/>
      </c>
      <c r="P7" s="11"/>
      <c r="Q7" s="11"/>
      <c r="R7" s="17"/>
    </row>
    <row r="8" customFormat="false" ht="15" hidden="false" customHeight="false" outlineLevel="0" collapsed="false">
      <c r="A8" s="11"/>
      <c r="B8" s="11"/>
      <c r="C8" s="11"/>
      <c r="D8" s="11"/>
      <c r="E8" s="12"/>
      <c r="F8" s="11"/>
      <c r="G8" s="12"/>
      <c r="H8" s="11"/>
      <c r="I8" s="13"/>
      <c r="J8" s="14"/>
      <c r="K8" s="15" t="str">
        <f aca="false">IFERROR(IF(I8="","",I8*J8/100),"")</f>
        <v/>
      </c>
      <c r="L8" s="11"/>
      <c r="M8" s="12"/>
      <c r="N8" s="12"/>
      <c r="O8" s="16" t="str">
        <f aca="true">IFERROR(IF(OR(N8="",H8&lt;&gt;"Open"),"",TODAY()-N8),"")</f>
        <v/>
      </c>
      <c r="P8" s="11"/>
      <c r="Q8" s="11"/>
      <c r="R8" s="17"/>
    </row>
    <row r="9" customFormat="false" ht="15" hidden="false" customHeight="false" outlineLevel="0" collapsed="false">
      <c r="A9" s="11"/>
      <c r="B9" s="11"/>
      <c r="C9" s="11"/>
      <c r="D9" s="11"/>
      <c r="E9" s="12"/>
      <c r="F9" s="11"/>
      <c r="G9" s="12"/>
      <c r="H9" s="11"/>
      <c r="I9" s="13"/>
      <c r="J9" s="14"/>
      <c r="K9" s="15" t="str">
        <f aca="false">IFERROR(IF(I9="","",I9*J9/100),"")</f>
        <v/>
      </c>
      <c r="L9" s="11"/>
      <c r="M9" s="12"/>
      <c r="N9" s="12"/>
      <c r="O9" s="16" t="str">
        <f aca="true">IFERROR(IF(OR(N9="",H9&lt;&gt;"Open"),"",TODAY()-N9),"")</f>
        <v/>
      </c>
      <c r="P9" s="11"/>
      <c r="Q9" s="11"/>
      <c r="R9" s="17"/>
    </row>
    <row r="10" customFormat="false" ht="15" hidden="false" customHeight="false" outlineLevel="0" collapsed="false">
      <c r="A10" s="11"/>
      <c r="B10" s="11"/>
      <c r="C10" s="11"/>
      <c r="D10" s="11"/>
      <c r="E10" s="12"/>
      <c r="F10" s="11"/>
      <c r="G10" s="12"/>
      <c r="H10" s="11"/>
      <c r="I10" s="13"/>
      <c r="J10" s="14"/>
      <c r="K10" s="15" t="str">
        <f aca="false">IFERROR(IF(I10="","",I10*J10/100),"")</f>
        <v/>
      </c>
      <c r="L10" s="11"/>
      <c r="M10" s="12"/>
      <c r="N10" s="12"/>
      <c r="O10" s="16" t="str">
        <f aca="true">IFERROR(IF(OR(N10="",H10&lt;&gt;"Open"),"",TODAY()-N10),"")</f>
        <v/>
      </c>
      <c r="P10" s="11"/>
      <c r="Q10" s="11"/>
      <c r="R10" s="17"/>
    </row>
    <row r="11" customFormat="false" ht="15" hidden="false" customHeight="false" outlineLevel="0" collapsed="false">
      <c r="A11" s="11"/>
      <c r="B11" s="11"/>
      <c r="C11" s="11"/>
      <c r="D11" s="11"/>
      <c r="E11" s="12"/>
      <c r="F11" s="11"/>
      <c r="G11" s="12"/>
      <c r="H11" s="11"/>
      <c r="I11" s="13"/>
      <c r="J11" s="14"/>
      <c r="K11" s="15" t="str">
        <f aca="false">IFERROR(IF(I11="","",I11*J11/100),"")</f>
        <v/>
      </c>
      <c r="L11" s="11"/>
      <c r="M11" s="12"/>
      <c r="N11" s="12"/>
      <c r="O11" s="16" t="str">
        <f aca="true">IFERROR(IF(OR(N11="",H11&lt;&gt;"Open"),"",TODAY()-N11),"")</f>
        <v/>
      </c>
      <c r="P11" s="11"/>
      <c r="Q11" s="11"/>
      <c r="R11" s="17"/>
    </row>
    <row r="12" customFormat="false" ht="15" hidden="false" customHeight="false" outlineLevel="0" collapsed="false">
      <c r="A12" s="11"/>
      <c r="B12" s="11"/>
      <c r="C12" s="11"/>
      <c r="D12" s="11"/>
      <c r="E12" s="12"/>
      <c r="F12" s="11"/>
      <c r="G12" s="12"/>
      <c r="H12" s="11"/>
      <c r="I12" s="13"/>
      <c r="J12" s="14"/>
      <c r="K12" s="15" t="str">
        <f aca="false">IFERROR(IF(I12="","",I12*J12/100),"")</f>
        <v/>
      </c>
      <c r="L12" s="11"/>
      <c r="M12" s="12"/>
      <c r="N12" s="12"/>
      <c r="O12" s="16" t="str">
        <f aca="true">IFERROR(IF(OR(N12="",H12&lt;&gt;"Open"),"",TODAY()-N12),"")</f>
        <v/>
      </c>
      <c r="P12" s="11"/>
      <c r="Q12" s="11"/>
      <c r="R12" s="17"/>
    </row>
    <row r="13" customFormat="false" ht="15" hidden="false" customHeight="false" outlineLevel="0" collapsed="false">
      <c r="A13" s="11"/>
      <c r="B13" s="11"/>
      <c r="C13" s="11"/>
      <c r="D13" s="11"/>
      <c r="E13" s="12"/>
      <c r="F13" s="11"/>
      <c r="G13" s="12"/>
      <c r="H13" s="11"/>
      <c r="I13" s="13"/>
      <c r="J13" s="14"/>
      <c r="K13" s="15" t="str">
        <f aca="false">IFERROR(IF(I13="","",I13*J13/100),"")</f>
        <v/>
      </c>
      <c r="L13" s="11"/>
      <c r="M13" s="12"/>
      <c r="N13" s="12"/>
      <c r="O13" s="16" t="str">
        <f aca="true">IFERROR(IF(OR(N13="",H13&lt;&gt;"Open"),"",TODAY()-N13),"")</f>
        <v/>
      </c>
      <c r="P13" s="11"/>
      <c r="Q13" s="11"/>
      <c r="R13" s="17"/>
    </row>
    <row r="14" customFormat="false" ht="15" hidden="false" customHeight="false" outlineLevel="0" collapsed="false">
      <c r="A14" s="11"/>
      <c r="B14" s="11"/>
      <c r="C14" s="11"/>
      <c r="D14" s="11"/>
      <c r="E14" s="12"/>
      <c r="F14" s="11"/>
      <c r="G14" s="12"/>
      <c r="H14" s="11"/>
      <c r="I14" s="13"/>
      <c r="J14" s="14"/>
      <c r="K14" s="15" t="str">
        <f aca="false">IFERROR(IF(I14="","",I14*J14/100),"")</f>
        <v/>
      </c>
      <c r="L14" s="11"/>
      <c r="M14" s="12"/>
      <c r="N14" s="12"/>
      <c r="O14" s="16" t="str">
        <f aca="true">IFERROR(IF(OR(N14="",H14&lt;&gt;"Open"),"",TODAY()-N14),"")</f>
        <v/>
      </c>
      <c r="P14" s="11"/>
      <c r="Q14" s="11"/>
      <c r="R14" s="17"/>
    </row>
    <row r="15" customFormat="false" ht="15" hidden="false" customHeight="false" outlineLevel="0" collapsed="false">
      <c r="A15" s="11"/>
      <c r="B15" s="11"/>
      <c r="C15" s="11"/>
      <c r="D15" s="11"/>
      <c r="E15" s="12"/>
      <c r="F15" s="11"/>
      <c r="G15" s="12"/>
      <c r="H15" s="11"/>
      <c r="I15" s="13"/>
      <c r="J15" s="14"/>
      <c r="K15" s="15" t="str">
        <f aca="false">IFERROR(IF(I15="","",I15*J15/100),"")</f>
        <v/>
      </c>
      <c r="L15" s="11"/>
      <c r="M15" s="12"/>
      <c r="N15" s="12"/>
      <c r="O15" s="16" t="str">
        <f aca="true">IFERROR(IF(OR(N15="",H15&lt;&gt;"Open"),"",TODAY()-N15),"")</f>
        <v/>
      </c>
      <c r="P15" s="11"/>
      <c r="Q15" s="11"/>
      <c r="R15" s="17"/>
    </row>
    <row r="16" customFormat="false" ht="15" hidden="false" customHeight="false" outlineLevel="0" collapsed="false">
      <c r="A16" s="11"/>
      <c r="B16" s="11"/>
      <c r="C16" s="11"/>
      <c r="D16" s="11"/>
      <c r="E16" s="12"/>
      <c r="F16" s="11"/>
      <c r="G16" s="12"/>
      <c r="H16" s="11"/>
      <c r="I16" s="13"/>
      <c r="J16" s="14"/>
      <c r="K16" s="15" t="str">
        <f aca="false">IFERROR(IF(I16="","",I16*J16/100),"")</f>
        <v/>
      </c>
      <c r="L16" s="11"/>
      <c r="M16" s="12"/>
      <c r="N16" s="12"/>
      <c r="O16" s="16" t="str">
        <f aca="true">IFERROR(IF(OR(N16="",H16&lt;&gt;"Open"),"",TODAY()-N16),"")</f>
        <v/>
      </c>
      <c r="P16" s="11"/>
      <c r="Q16" s="11"/>
      <c r="R16" s="17"/>
    </row>
    <row r="17" customFormat="false" ht="15" hidden="false" customHeight="false" outlineLevel="0" collapsed="false">
      <c r="A17" s="11"/>
      <c r="B17" s="11"/>
      <c r="C17" s="11"/>
      <c r="D17" s="11"/>
      <c r="E17" s="12"/>
      <c r="F17" s="11"/>
      <c r="G17" s="12"/>
      <c r="H17" s="11"/>
      <c r="I17" s="13"/>
      <c r="J17" s="14"/>
      <c r="K17" s="15" t="str">
        <f aca="false">IFERROR(IF(I17="","",I17*J17/100),"")</f>
        <v/>
      </c>
      <c r="L17" s="11"/>
      <c r="M17" s="12"/>
      <c r="N17" s="12"/>
      <c r="O17" s="16" t="str">
        <f aca="true">IFERROR(IF(OR(N17="",H17&lt;&gt;"Open"),"",TODAY()-N17),"")</f>
        <v/>
      </c>
      <c r="P17" s="11"/>
      <c r="Q17" s="11"/>
      <c r="R17" s="17"/>
    </row>
    <row r="18" customFormat="false" ht="15" hidden="false" customHeight="false" outlineLevel="0" collapsed="false">
      <c r="A18" s="11"/>
      <c r="B18" s="11"/>
      <c r="C18" s="11"/>
      <c r="D18" s="11"/>
      <c r="E18" s="12"/>
      <c r="F18" s="11"/>
      <c r="G18" s="12"/>
      <c r="H18" s="11"/>
      <c r="I18" s="13"/>
      <c r="J18" s="14"/>
      <c r="K18" s="15" t="str">
        <f aca="false">IFERROR(IF(I18="","",I18*J18/100),"")</f>
        <v/>
      </c>
      <c r="L18" s="11"/>
      <c r="M18" s="12"/>
      <c r="N18" s="12"/>
      <c r="O18" s="16" t="str">
        <f aca="true">IFERROR(IF(OR(N18="",H18&lt;&gt;"Open"),"",TODAY()-N18),"")</f>
        <v/>
      </c>
      <c r="P18" s="11"/>
      <c r="Q18" s="11"/>
      <c r="R18" s="17"/>
    </row>
    <row r="19" customFormat="false" ht="15" hidden="false" customHeight="false" outlineLevel="0" collapsed="false">
      <c r="A19" s="11"/>
      <c r="B19" s="11"/>
      <c r="C19" s="11"/>
      <c r="D19" s="11"/>
      <c r="E19" s="12"/>
      <c r="F19" s="11"/>
      <c r="G19" s="12"/>
      <c r="H19" s="11"/>
      <c r="I19" s="13"/>
      <c r="J19" s="14"/>
      <c r="K19" s="15" t="str">
        <f aca="false">IFERROR(IF(I19="","",I19*J19/100),"")</f>
        <v/>
      </c>
      <c r="L19" s="11"/>
      <c r="M19" s="12"/>
      <c r="N19" s="12"/>
      <c r="O19" s="16" t="str">
        <f aca="true">IFERROR(IF(OR(N19="",H19&lt;&gt;"Open"),"",TODAY()-N19),"")</f>
        <v/>
      </c>
      <c r="P19" s="11"/>
      <c r="Q19" s="11"/>
      <c r="R19" s="17"/>
    </row>
    <row r="20" customFormat="false" ht="15" hidden="false" customHeight="false" outlineLevel="0" collapsed="false">
      <c r="A20" s="11"/>
      <c r="B20" s="11"/>
      <c r="C20" s="11"/>
      <c r="D20" s="11"/>
      <c r="E20" s="12"/>
      <c r="F20" s="11"/>
      <c r="G20" s="12"/>
      <c r="H20" s="11"/>
      <c r="I20" s="13"/>
      <c r="J20" s="14"/>
      <c r="K20" s="15" t="str">
        <f aca="false">IFERROR(IF(I20="","",I20*J20/100),"")</f>
        <v/>
      </c>
      <c r="L20" s="11"/>
      <c r="M20" s="12"/>
      <c r="N20" s="12"/>
      <c r="O20" s="16" t="str">
        <f aca="true">IFERROR(IF(OR(N20="",H20&lt;&gt;"Open"),"",TODAY()-N20),"")</f>
        <v/>
      </c>
      <c r="P20" s="11"/>
      <c r="Q20" s="11"/>
      <c r="R20" s="17"/>
    </row>
    <row r="21" customFormat="false" ht="15" hidden="false" customHeight="false" outlineLevel="0" collapsed="false">
      <c r="A21" s="11"/>
      <c r="B21" s="11"/>
      <c r="C21" s="11"/>
      <c r="D21" s="11"/>
      <c r="E21" s="12"/>
      <c r="F21" s="11"/>
      <c r="G21" s="12"/>
      <c r="H21" s="11"/>
      <c r="I21" s="13"/>
      <c r="J21" s="14"/>
      <c r="K21" s="15" t="str">
        <f aca="false">IFERROR(IF(I21="","",I21*J21/100),"")</f>
        <v/>
      </c>
      <c r="L21" s="11"/>
      <c r="M21" s="12"/>
      <c r="N21" s="12"/>
      <c r="O21" s="16" t="str">
        <f aca="true">IFERROR(IF(OR(N21="",H21&lt;&gt;"Open"),"",TODAY()-N21),"")</f>
        <v/>
      </c>
      <c r="P21" s="11"/>
      <c r="Q21" s="11"/>
      <c r="R21" s="17"/>
    </row>
    <row r="22" customFormat="false" ht="15" hidden="false" customHeight="false" outlineLevel="0" collapsed="false">
      <c r="A22" s="11"/>
      <c r="B22" s="11"/>
      <c r="C22" s="11"/>
      <c r="D22" s="11"/>
      <c r="E22" s="12"/>
      <c r="F22" s="11"/>
      <c r="G22" s="12"/>
      <c r="H22" s="11"/>
      <c r="I22" s="13"/>
      <c r="J22" s="14"/>
      <c r="K22" s="15" t="str">
        <f aca="false">IFERROR(IF(I22="","",I22*J22/100),"")</f>
        <v/>
      </c>
      <c r="L22" s="11"/>
      <c r="M22" s="12"/>
      <c r="N22" s="12"/>
      <c r="O22" s="16" t="str">
        <f aca="true">IFERROR(IF(OR(N22="",H22&lt;&gt;"Open"),"",TODAY()-N22),"")</f>
        <v/>
      </c>
      <c r="P22" s="11"/>
      <c r="Q22" s="11"/>
      <c r="R22" s="17"/>
    </row>
    <row r="23" customFormat="false" ht="15" hidden="false" customHeight="false" outlineLevel="0" collapsed="false">
      <c r="A23" s="11"/>
      <c r="B23" s="11"/>
      <c r="C23" s="11"/>
      <c r="D23" s="11"/>
      <c r="E23" s="12"/>
      <c r="F23" s="11"/>
      <c r="G23" s="12"/>
      <c r="H23" s="11"/>
      <c r="I23" s="13"/>
      <c r="J23" s="14"/>
      <c r="K23" s="15" t="str">
        <f aca="false">IFERROR(IF(I23="","",I23*J23/100),"")</f>
        <v/>
      </c>
      <c r="L23" s="11"/>
      <c r="M23" s="12"/>
      <c r="N23" s="12"/>
      <c r="O23" s="16" t="str">
        <f aca="true">IFERROR(IF(OR(N23="",H23&lt;&gt;"Open"),"",TODAY()-N23),"")</f>
        <v/>
      </c>
      <c r="P23" s="11"/>
      <c r="Q23" s="11"/>
      <c r="R23" s="17"/>
    </row>
    <row r="24" customFormat="false" ht="15" hidden="false" customHeight="false" outlineLevel="0" collapsed="false">
      <c r="A24" s="11"/>
      <c r="B24" s="11"/>
      <c r="C24" s="11"/>
      <c r="D24" s="11"/>
      <c r="E24" s="12"/>
      <c r="F24" s="11"/>
      <c r="G24" s="12"/>
      <c r="H24" s="11"/>
      <c r="I24" s="13"/>
      <c r="J24" s="14"/>
      <c r="K24" s="15" t="str">
        <f aca="false">IFERROR(IF(I24="","",I24*J24/100),"")</f>
        <v/>
      </c>
      <c r="L24" s="11"/>
      <c r="M24" s="12"/>
      <c r="N24" s="12"/>
      <c r="O24" s="16" t="str">
        <f aca="true">IFERROR(IF(OR(N24="",H24&lt;&gt;"Open"),"",TODAY()-N24),"")</f>
        <v/>
      </c>
      <c r="P24" s="11"/>
      <c r="Q24" s="11"/>
      <c r="R24" s="17"/>
    </row>
    <row r="25" customFormat="false" ht="15" hidden="false" customHeight="false" outlineLevel="0" collapsed="false">
      <c r="A25" s="11"/>
      <c r="B25" s="11"/>
      <c r="C25" s="11"/>
      <c r="D25" s="11"/>
      <c r="E25" s="12"/>
      <c r="F25" s="11"/>
      <c r="G25" s="12"/>
      <c r="H25" s="11"/>
      <c r="I25" s="13"/>
      <c r="J25" s="14"/>
      <c r="K25" s="15" t="str">
        <f aca="false">IFERROR(IF(I25="","",I25*J25/100),"")</f>
        <v/>
      </c>
      <c r="L25" s="11"/>
      <c r="M25" s="12"/>
      <c r="N25" s="12"/>
      <c r="O25" s="16" t="str">
        <f aca="true">IFERROR(IF(OR(N25="",H25&lt;&gt;"Open"),"",TODAY()-N25),"")</f>
        <v/>
      </c>
      <c r="P25" s="11"/>
      <c r="Q25" s="11"/>
      <c r="R25" s="17"/>
    </row>
    <row r="26" customFormat="false" ht="15" hidden="false" customHeight="false" outlineLevel="0" collapsed="false">
      <c r="A26" s="11"/>
      <c r="B26" s="11"/>
      <c r="C26" s="11"/>
      <c r="D26" s="11"/>
      <c r="E26" s="12"/>
      <c r="F26" s="11"/>
      <c r="G26" s="12"/>
      <c r="H26" s="11"/>
      <c r="I26" s="13"/>
      <c r="J26" s="14"/>
      <c r="K26" s="15" t="str">
        <f aca="false">IFERROR(IF(I26="","",I26*J26/100),"")</f>
        <v/>
      </c>
      <c r="L26" s="11"/>
      <c r="M26" s="12"/>
      <c r="N26" s="12"/>
      <c r="O26" s="16" t="str">
        <f aca="true">IFERROR(IF(OR(N26="",H26&lt;&gt;"Open"),"",TODAY()-N26),"")</f>
        <v/>
      </c>
      <c r="P26" s="11"/>
      <c r="Q26" s="11"/>
      <c r="R26" s="17"/>
    </row>
    <row r="27" customFormat="false" ht="15" hidden="false" customHeight="false" outlineLevel="0" collapsed="false">
      <c r="A27" s="11"/>
      <c r="B27" s="11"/>
      <c r="C27" s="11"/>
      <c r="D27" s="11"/>
      <c r="E27" s="12"/>
      <c r="F27" s="11"/>
      <c r="G27" s="12"/>
      <c r="H27" s="11"/>
      <c r="I27" s="13"/>
      <c r="J27" s="14"/>
      <c r="K27" s="15" t="str">
        <f aca="false">IFERROR(IF(I27="","",I27*J27/100),"")</f>
        <v/>
      </c>
      <c r="L27" s="11"/>
      <c r="M27" s="12"/>
      <c r="N27" s="12"/>
      <c r="O27" s="16" t="str">
        <f aca="true">IFERROR(IF(OR(N27="",H27&lt;&gt;"Open"),"",TODAY()-N27),"")</f>
        <v/>
      </c>
      <c r="P27" s="11"/>
      <c r="Q27" s="11"/>
      <c r="R27" s="17"/>
    </row>
    <row r="28" customFormat="false" ht="15" hidden="false" customHeight="false" outlineLevel="0" collapsed="false">
      <c r="A28" s="11"/>
      <c r="B28" s="11"/>
      <c r="C28" s="11"/>
      <c r="D28" s="11"/>
      <c r="E28" s="12"/>
      <c r="F28" s="11"/>
      <c r="G28" s="12"/>
      <c r="H28" s="11"/>
      <c r="I28" s="13"/>
      <c r="J28" s="14"/>
      <c r="K28" s="15" t="str">
        <f aca="false">IFERROR(IF(I28="","",I28*J28/100),"")</f>
        <v/>
      </c>
      <c r="L28" s="11"/>
      <c r="M28" s="12"/>
      <c r="N28" s="12"/>
      <c r="O28" s="16" t="str">
        <f aca="true">IFERROR(IF(OR(N28="",H28&lt;&gt;"Open"),"",TODAY()-N28),"")</f>
        <v/>
      </c>
      <c r="P28" s="11"/>
      <c r="Q28" s="11"/>
      <c r="R28" s="17"/>
    </row>
    <row r="29" customFormat="false" ht="15" hidden="false" customHeight="false" outlineLevel="0" collapsed="false">
      <c r="A29" s="11"/>
      <c r="B29" s="11"/>
      <c r="C29" s="11"/>
      <c r="D29" s="11"/>
      <c r="E29" s="12"/>
      <c r="F29" s="11"/>
      <c r="G29" s="12"/>
      <c r="H29" s="11"/>
      <c r="I29" s="13"/>
      <c r="J29" s="14"/>
      <c r="K29" s="15" t="str">
        <f aca="false">IFERROR(IF(I29="","",I29*J29/100),"")</f>
        <v/>
      </c>
      <c r="L29" s="11"/>
      <c r="M29" s="12"/>
      <c r="N29" s="12"/>
      <c r="O29" s="16" t="str">
        <f aca="true">IFERROR(IF(OR(N29="",H29&lt;&gt;"Open"),"",TODAY()-N29),"")</f>
        <v/>
      </c>
      <c r="P29" s="11"/>
      <c r="Q29" s="11"/>
      <c r="R29" s="17"/>
    </row>
    <row r="30" customFormat="false" ht="15" hidden="false" customHeight="false" outlineLevel="0" collapsed="false">
      <c r="A30" s="11"/>
      <c r="B30" s="11"/>
      <c r="C30" s="11"/>
      <c r="D30" s="11"/>
      <c r="E30" s="12"/>
      <c r="F30" s="11"/>
      <c r="G30" s="12"/>
      <c r="H30" s="11"/>
      <c r="I30" s="13"/>
      <c r="J30" s="14"/>
      <c r="K30" s="15" t="str">
        <f aca="false">IFERROR(IF(I30="","",I30*J30/100),"")</f>
        <v/>
      </c>
      <c r="L30" s="11"/>
      <c r="M30" s="12"/>
      <c r="N30" s="12"/>
      <c r="O30" s="16" t="str">
        <f aca="true">IFERROR(IF(OR(N30="",H30&lt;&gt;"Open"),"",TODAY()-N30),"")</f>
        <v/>
      </c>
      <c r="P30" s="11"/>
      <c r="Q30" s="11"/>
      <c r="R30" s="17"/>
    </row>
    <row r="31" customFormat="false" ht="15" hidden="false" customHeight="false" outlineLevel="0" collapsed="false">
      <c r="A31" s="11"/>
      <c r="B31" s="11"/>
      <c r="C31" s="11"/>
      <c r="D31" s="11"/>
      <c r="E31" s="12"/>
      <c r="F31" s="11"/>
      <c r="G31" s="12"/>
      <c r="H31" s="11"/>
      <c r="I31" s="13"/>
      <c r="J31" s="14"/>
      <c r="K31" s="15" t="str">
        <f aca="false">IFERROR(IF(I31="","",I31*J31/100),"")</f>
        <v/>
      </c>
      <c r="L31" s="11"/>
      <c r="M31" s="12"/>
      <c r="N31" s="12"/>
      <c r="O31" s="16" t="str">
        <f aca="true">IFERROR(IF(OR(N31="",H31&lt;&gt;"Open"),"",TODAY()-N31),"")</f>
        <v/>
      </c>
      <c r="P31" s="11"/>
      <c r="Q31" s="11"/>
      <c r="R31" s="17"/>
    </row>
    <row r="32" customFormat="false" ht="15" hidden="false" customHeight="false" outlineLevel="0" collapsed="false">
      <c r="A32" s="11"/>
      <c r="B32" s="11"/>
      <c r="C32" s="11"/>
      <c r="D32" s="11"/>
      <c r="E32" s="12"/>
      <c r="F32" s="11"/>
      <c r="G32" s="12"/>
      <c r="H32" s="11"/>
      <c r="I32" s="13"/>
      <c r="J32" s="14"/>
      <c r="K32" s="15" t="str">
        <f aca="false">IFERROR(IF(I32="","",I32*J32/100),"")</f>
        <v/>
      </c>
      <c r="L32" s="11"/>
      <c r="M32" s="12"/>
      <c r="N32" s="12"/>
      <c r="O32" s="16" t="str">
        <f aca="true">IFERROR(IF(OR(N32="",H32&lt;&gt;"Open"),"",TODAY()-N32),"")</f>
        <v/>
      </c>
      <c r="P32" s="11"/>
      <c r="Q32" s="11"/>
      <c r="R32" s="17"/>
    </row>
    <row r="33" customFormat="false" ht="15" hidden="false" customHeight="false" outlineLevel="0" collapsed="false">
      <c r="A33" s="11"/>
      <c r="B33" s="11"/>
      <c r="C33" s="11"/>
      <c r="D33" s="11"/>
      <c r="E33" s="12"/>
      <c r="F33" s="11"/>
      <c r="G33" s="12"/>
      <c r="H33" s="11"/>
      <c r="I33" s="13"/>
      <c r="J33" s="14"/>
      <c r="K33" s="15" t="str">
        <f aca="false">IFERROR(IF(I33="","",I33*J33/100),"")</f>
        <v/>
      </c>
      <c r="L33" s="11"/>
      <c r="M33" s="12"/>
      <c r="N33" s="12"/>
      <c r="O33" s="16" t="str">
        <f aca="true">IFERROR(IF(OR(N33="",H33&lt;&gt;"Open"),"",TODAY()-N33),"")</f>
        <v/>
      </c>
      <c r="P33" s="11"/>
      <c r="Q33" s="11"/>
      <c r="R33" s="17"/>
    </row>
    <row r="34" customFormat="false" ht="15" hidden="false" customHeight="false" outlineLevel="0" collapsed="false">
      <c r="A34" s="11"/>
      <c r="B34" s="11"/>
      <c r="C34" s="11"/>
      <c r="D34" s="11"/>
      <c r="E34" s="12"/>
      <c r="F34" s="11"/>
      <c r="G34" s="12"/>
      <c r="H34" s="11"/>
      <c r="I34" s="13"/>
      <c r="J34" s="14"/>
      <c r="K34" s="15" t="str">
        <f aca="false">IFERROR(IF(I34="","",I34*J34/100),"")</f>
        <v/>
      </c>
      <c r="L34" s="11"/>
      <c r="M34" s="12"/>
      <c r="N34" s="12"/>
      <c r="O34" s="16" t="str">
        <f aca="true">IFERROR(IF(OR(N34="",H34&lt;&gt;"Open"),"",TODAY()-N34),"")</f>
        <v/>
      </c>
      <c r="P34" s="11"/>
      <c r="Q34" s="11"/>
      <c r="R34" s="17"/>
    </row>
    <row r="35" customFormat="false" ht="15" hidden="false" customHeight="false" outlineLevel="0" collapsed="false">
      <c r="A35" s="11"/>
      <c r="B35" s="11"/>
      <c r="C35" s="11"/>
      <c r="D35" s="11"/>
      <c r="E35" s="12"/>
      <c r="F35" s="11"/>
      <c r="G35" s="12"/>
      <c r="H35" s="11"/>
      <c r="I35" s="13"/>
      <c r="J35" s="14"/>
      <c r="K35" s="15" t="str">
        <f aca="false">IFERROR(IF(I35="","",I35*J35/100),"")</f>
        <v/>
      </c>
      <c r="L35" s="11"/>
      <c r="M35" s="12"/>
      <c r="N35" s="12"/>
      <c r="O35" s="16" t="str">
        <f aca="true">IFERROR(IF(OR(N35="",H35&lt;&gt;"Open"),"",TODAY()-N35),"")</f>
        <v/>
      </c>
      <c r="P35" s="11"/>
      <c r="Q35" s="11"/>
      <c r="R35" s="17"/>
    </row>
    <row r="36" customFormat="false" ht="15" hidden="false" customHeight="false" outlineLevel="0" collapsed="false">
      <c r="A36" s="11"/>
      <c r="B36" s="11"/>
      <c r="C36" s="11"/>
      <c r="D36" s="11"/>
      <c r="E36" s="12"/>
      <c r="F36" s="11"/>
      <c r="G36" s="12"/>
      <c r="H36" s="11"/>
      <c r="I36" s="13"/>
      <c r="J36" s="14"/>
      <c r="K36" s="15" t="str">
        <f aca="false">IFERROR(IF(I36="","",I36*J36/100),"")</f>
        <v/>
      </c>
      <c r="L36" s="11"/>
      <c r="M36" s="12"/>
      <c r="N36" s="12"/>
      <c r="O36" s="16" t="str">
        <f aca="true">IFERROR(IF(OR(N36="",H36&lt;&gt;"Open"),"",TODAY()-N36),"")</f>
        <v/>
      </c>
      <c r="P36" s="11"/>
      <c r="Q36" s="11"/>
      <c r="R36" s="17"/>
    </row>
    <row r="37" customFormat="false" ht="15" hidden="false" customHeight="false" outlineLevel="0" collapsed="false">
      <c r="A37" s="11"/>
      <c r="B37" s="11"/>
      <c r="C37" s="11"/>
      <c r="D37" s="11"/>
      <c r="E37" s="12"/>
      <c r="F37" s="11"/>
      <c r="G37" s="12"/>
      <c r="H37" s="11"/>
      <c r="I37" s="13"/>
      <c r="J37" s="14"/>
      <c r="K37" s="15" t="str">
        <f aca="false">IFERROR(IF(I37="","",I37*J37/100),"")</f>
        <v/>
      </c>
      <c r="L37" s="11"/>
      <c r="M37" s="12"/>
      <c r="N37" s="12"/>
      <c r="O37" s="16" t="str">
        <f aca="true">IFERROR(IF(OR(N37="",H37&lt;&gt;"Open"),"",TODAY()-N37),"")</f>
        <v/>
      </c>
      <c r="P37" s="11"/>
      <c r="Q37" s="11"/>
      <c r="R37" s="17"/>
    </row>
    <row r="38" customFormat="false" ht="15" hidden="false" customHeight="false" outlineLevel="0" collapsed="false">
      <c r="A38" s="11"/>
      <c r="B38" s="11"/>
      <c r="C38" s="11"/>
      <c r="D38" s="11"/>
      <c r="E38" s="12"/>
      <c r="F38" s="11"/>
      <c r="G38" s="12"/>
      <c r="H38" s="11"/>
      <c r="I38" s="13"/>
      <c r="J38" s="14"/>
      <c r="K38" s="15" t="str">
        <f aca="false">IFERROR(IF(I38="","",I38*J38/100),"")</f>
        <v/>
      </c>
      <c r="L38" s="11"/>
      <c r="M38" s="12"/>
      <c r="N38" s="12"/>
      <c r="O38" s="16" t="str">
        <f aca="true">IFERROR(IF(OR(N38="",H38&lt;&gt;"Open"),"",TODAY()-N38),"")</f>
        <v/>
      </c>
      <c r="P38" s="11"/>
      <c r="Q38" s="11"/>
      <c r="R38" s="17"/>
    </row>
    <row r="39" customFormat="false" ht="15" hidden="false" customHeight="false" outlineLevel="0" collapsed="false">
      <c r="A39" s="11"/>
      <c r="B39" s="11"/>
      <c r="C39" s="11"/>
      <c r="D39" s="11"/>
      <c r="E39" s="12"/>
      <c r="F39" s="11"/>
      <c r="G39" s="12"/>
      <c r="H39" s="11"/>
      <c r="I39" s="13"/>
      <c r="J39" s="14"/>
      <c r="K39" s="15" t="str">
        <f aca="false">IFERROR(IF(I39="","",I39*J39/100),"")</f>
        <v/>
      </c>
      <c r="L39" s="11"/>
      <c r="M39" s="12"/>
      <c r="N39" s="12"/>
      <c r="O39" s="16" t="str">
        <f aca="true">IFERROR(IF(OR(N39="",H39&lt;&gt;"Open"),"",TODAY()-N39),"")</f>
        <v/>
      </c>
      <c r="P39" s="11"/>
      <c r="Q39" s="11"/>
      <c r="R39" s="17"/>
    </row>
    <row r="40" customFormat="false" ht="15" hidden="false" customHeight="false" outlineLevel="0" collapsed="false">
      <c r="A40" s="11"/>
      <c r="B40" s="11"/>
      <c r="C40" s="11"/>
      <c r="D40" s="11"/>
      <c r="E40" s="12"/>
      <c r="F40" s="11"/>
      <c r="G40" s="12"/>
      <c r="H40" s="11"/>
      <c r="I40" s="13"/>
      <c r="J40" s="14"/>
      <c r="K40" s="15" t="str">
        <f aca="false">IFERROR(IF(I40="","",I40*J40/100),"")</f>
        <v/>
      </c>
      <c r="L40" s="11"/>
      <c r="M40" s="12"/>
      <c r="N40" s="12"/>
      <c r="O40" s="16" t="str">
        <f aca="true">IFERROR(IF(OR(N40="",H40&lt;&gt;"Open"),"",TODAY()-N40),"")</f>
        <v/>
      </c>
      <c r="P40" s="11"/>
      <c r="Q40" s="11"/>
      <c r="R40" s="17"/>
    </row>
    <row r="41" customFormat="false" ht="15" hidden="false" customHeight="false" outlineLevel="0" collapsed="false">
      <c r="A41" s="11"/>
      <c r="B41" s="11"/>
      <c r="C41" s="11"/>
      <c r="D41" s="11"/>
      <c r="E41" s="12"/>
      <c r="F41" s="11"/>
      <c r="G41" s="12"/>
      <c r="H41" s="11"/>
      <c r="I41" s="13"/>
      <c r="J41" s="14"/>
      <c r="K41" s="15" t="str">
        <f aca="false">IFERROR(IF(I41="","",I41*J41/100),"")</f>
        <v/>
      </c>
      <c r="L41" s="11"/>
      <c r="M41" s="12"/>
      <c r="N41" s="12"/>
      <c r="O41" s="16" t="str">
        <f aca="true">IFERROR(IF(OR(N41="",H41&lt;&gt;"Open"),"",TODAY()-N41),"")</f>
        <v/>
      </c>
      <c r="P41" s="11"/>
      <c r="Q41" s="11"/>
      <c r="R41" s="17"/>
    </row>
    <row r="42" customFormat="false" ht="15" hidden="false" customHeight="false" outlineLevel="0" collapsed="false">
      <c r="A42" s="11"/>
      <c r="B42" s="11"/>
      <c r="C42" s="11"/>
      <c r="D42" s="11"/>
      <c r="E42" s="12"/>
      <c r="F42" s="11"/>
      <c r="G42" s="12"/>
      <c r="H42" s="11"/>
      <c r="I42" s="13"/>
      <c r="J42" s="14"/>
      <c r="K42" s="15" t="str">
        <f aca="false">IFERROR(IF(I42="","",I42*J42/100),"")</f>
        <v/>
      </c>
      <c r="L42" s="11"/>
      <c r="M42" s="12"/>
      <c r="N42" s="12"/>
      <c r="O42" s="16" t="str">
        <f aca="true">IFERROR(IF(OR(N42="",H42&lt;&gt;"Open"),"",TODAY()-N42),"")</f>
        <v/>
      </c>
      <c r="P42" s="11"/>
      <c r="Q42" s="11"/>
      <c r="R42" s="17"/>
    </row>
    <row r="43" customFormat="false" ht="15" hidden="false" customHeight="false" outlineLevel="0" collapsed="false">
      <c r="A43" s="11"/>
      <c r="B43" s="11"/>
      <c r="C43" s="11"/>
      <c r="D43" s="11"/>
      <c r="E43" s="12"/>
      <c r="F43" s="11"/>
      <c r="G43" s="12"/>
      <c r="H43" s="11"/>
      <c r="I43" s="13"/>
      <c r="J43" s="14"/>
      <c r="K43" s="15" t="str">
        <f aca="false">IFERROR(IF(I43="","",I43*J43/100),"")</f>
        <v/>
      </c>
      <c r="L43" s="11"/>
      <c r="M43" s="12"/>
      <c r="N43" s="12"/>
      <c r="O43" s="16" t="str">
        <f aca="true">IFERROR(IF(OR(N43="",H43&lt;&gt;"Open"),"",TODAY()-N43),"")</f>
        <v/>
      </c>
      <c r="P43" s="11"/>
      <c r="Q43" s="11"/>
      <c r="R43" s="17"/>
    </row>
    <row r="44" customFormat="false" ht="15" hidden="false" customHeight="false" outlineLevel="0" collapsed="false">
      <c r="A44" s="11"/>
      <c r="B44" s="11"/>
      <c r="C44" s="11"/>
      <c r="D44" s="11"/>
      <c r="E44" s="12"/>
      <c r="F44" s="11"/>
      <c r="G44" s="12"/>
      <c r="H44" s="11"/>
      <c r="I44" s="13"/>
      <c r="J44" s="14"/>
      <c r="K44" s="15" t="str">
        <f aca="false">IFERROR(IF(I44="","",I44*J44/100),"")</f>
        <v/>
      </c>
      <c r="L44" s="11"/>
      <c r="M44" s="12"/>
      <c r="N44" s="12"/>
      <c r="O44" s="16" t="str">
        <f aca="true">IFERROR(IF(OR(N44="",H44&lt;&gt;"Open"),"",TODAY()-N44),"")</f>
        <v/>
      </c>
      <c r="P44" s="11"/>
      <c r="Q44" s="11"/>
      <c r="R44" s="17"/>
    </row>
    <row r="45" customFormat="false" ht="15" hidden="false" customHeight="false" outlineLevel="0" collapsed="false">
      <c r="A45" s="11"/>
      <c r="B45" s="11"/>
      <c r="C45" s="11"/>
      <c r="D45" s="11"/>
      <c r="E45" s="12"/>
      <c r="F45" s="11"/>
      <c r="G45" s="12"/>
      <c r="H45" s="11"/>
      <c r="I45" s="13"/>
      <c r="J45" s="14"/>
      <c r="K45" s="15" t="str">
        <f aca="false">IFERROR(IF(I45="","",I45*J45/100),"")</f>
        <v/>
      </c>
      <c r="L45" s="11"/>
      <c r="M45" s="12"/>
      <c r="N45" s="12"/>
      <c r="O45" s="16" t="str">
        <f aca="true">IFERROR(IF(OR(N45="",H45&lt;&gt;"Open"),"",TODAY()-N45),"")</f>
        <v/>
      </c>
      <c r="P45" s="11"/>
      <c r="Q45" s="11"/>
      <c r="R45" s="17"/>
    </row>
    <row r="46" customFormat="false" ht="15" hidden="false" customHeight="false" outlineLevel="0" collapsed="false">
      <c r="A46" s="11"/>
      <c r="B46" s="11"/>
      <c r="C46" s="11"/>
      <c r="D46" s="11"/>
      <c r="E46" s="12"/>
      <c r="F46" s="11"/>
      <c r="G46" s="12"/>
      <c r="H46" s="11"/>
      <c r="I46" s="13"/>
      <c r="J46" s="14"/>
      <c r="K46" s="15" t="str">
        <f aca="false">IFERROR(IF(I46="","",I46*J46/100),"")</f>
        <v/>
      </c>
      <c r="L46" s="11"/>
      <c r="M46" s="12"/>
      <c r="N46" s="12"/>
      <c r="O46" s="16" t="str">
        <f aca="true">IFERROR(IF(OR(N46="",H46&lt;&gt;"Open"),"",TODAY()-N46),"")</f>
        <v/>
      </c>
      <c r="P46" s="11"/>
      <c r="Q46" s="11"/>
      <c r="R46" s="17"/>
    </row>
    <row r="47" customFormat="false" ht="15" hidden="false" customHeight="false" outlineLevel="0" collapsed="false">
      <c r="A47" s="11"/>
      <c r="B47" s="11"/>
      <c r="C47" s="11"/>
      <c r="D47" s="11"/>
      <c r="E47" s="12"/>
      <c r="F47" s="11"/>
      <c r="G47" s="12"/>
      <c r="H47" s="11"/>
      <c r="I47" s="13"/>
      <c r="J47" s="14"/>
      <c r="K47" s="15" t="str">
        <f aca="false">IFERROR(IF(I47="","",I47*J47/100),"")</f>
        <v/>
      </c>
      <c r="L47" s="11"/>
      <c r="M47" s="12"/>
      <c r="N47" s="12"/>
      <c r="O47" s="16" t="str">
        <f aca="true">IFERROR(IF(OR(N47="",H47&lt;&gt;"Open"),"",TODAY()-N47),"")</f>
        <v/>
      </c>
      <c r="P47" s="11"/>
      <c r="Q47" s="11"/>
      <c r="R47" s="17"/>
    </row>
    <row r="48" customFormat="false" ht="15" hidden="false" customHeight="false" outlineLevel="0" collapsed="false">
      <c r="A48" s="11"/>
      <c r="B48" s="11"/>
      <c r="C48" s="11"/>
      <c r="D48" s="11"/>
      <c r="E48" s="12"/>
      <c r="F48" s="11"/>
      <c r="G48" s="12"/>
      <c r="H48" s="11"/>
      <c r="I48" s="13"/>
      <c r="J48" s="14"/>
      <c r="K48" s="15" t="str">
        <f aca="false">IFERROR(IF(I48="","",I48*J48/100),"")</f>
        <v/>
      </c>
      <c r="L48" s="11"/>
      <c r="M48" s="12"/>
      <c r="N48" s="12"/>
      <c r="O48" s="16" t="str">
        <f aca="true">IFERROR(IF(OR(N48="",H48&lt;&gt;"Open"),"",TODAY()-N48),"")</f>
        <v/>
      </c>
      <c r="P48" s="11"/>
      <c r="Q48" s="11"/>
      <c r="R48" s="17"/>
    </row>
    <row r="49" customFormat="false" ht="15" hidden="false" customHeight="false" outlineLevel="0" collapsed="false">
      <c r="A49" s="11"/>
      <c r="B49" s="11"/>
      <c r="C49" s="11"/>
      <c r="D49" s="11"/>
      <c r="E49" s="12"/>
      <c r="F49" s="11"/>
      <c r="G49" s="12"/>
      <c r="H49" s="11"/>
      <c r="I49" s="13"/>
      <c r="J49" s="14"/>
      <c r="K49" s="15" t="str">
        <f aca="false">IFERROR(IF(I49="","",I49*J49/100),"")</f>
        <v/>
      </c>
      <c r="L49" s="11"/>
      <c r="M49" s="12"/>
      <c r="N49" s="12"/>
      <c r="O49" s="16" t="str">
        <f aca="true">IFERROR(IF(OR(N49="",H49&lt;&gt;"Open"),"",TODAY()-N49),"")</f>
        <v/>
      </c>
      <c r="P49" s="11"/>
      <c r="Q49" s="11"/>
      <c r="R49" s="17"/>
    </row>
    <row r="50" customFormat="false" ht="15" hidden="false" customHeight="false" outlineLevel="0" collapsed="false">
      <c r="A50" s="11"/>
      <c r="B50" s="11"/>
      <c r="C50" s="11"/>
      <c r="D50" s="11"/>
      <c r="E50" s="12"/>
      <c r="F50" s="11"/>
      <c r="G50" s="12"/>
      <c r="H50" s="11"/>
      <c r="I50" s="13"/>
      <c r="J50" s="14"/>
      <c r="K50" s="15" t="str">
        <f aca="false">IFERROR(IF(I50="","",I50*J50/100),"")</f>
        <v/>
      </c>
      <c r="L50" s="11"/>
      <c r="M50" s="12"/>
      <c r="N50" s="12"/>
      <c r="O50" s="16" t="str">
        <f aca="true">IFERROR(IF(OR(N50="",H50&lt;&gt;"Open"),"",TODAY()-N50),"")</f>
        <v/>
      </c>
      <c r="P50" s="11"/>
      <c r="Q50" s="11"/>
      <c r="R50" s="17"/>
    </row>
    <row r="51" customFormat="false" ht="15" hidden="false" customHeight="false" outlineLevel="0" collapsed="false">
      <c r="A51" s="11"/>
      <c r="B51" s="11"/>
      <c r="C51" s="11"/>
      <c r="D51" s="11"/>
      <c r="E51" s="12"/>
      <c r="F51" s="11"/>
      <c r="G51" s="12"/>
      <c r="H51" s="11"/>
      <c r="I51" s="13"/>
      <c r="J51" s="14"/>
      <c r="K51" s="15" t="str">
        <f aca="false">IFERROR(IF(I51="","",I51*J51/100),"")</f>
        <v/>
      </c>
      <c r="L51" s="11"/>
      <c r="M51" s="12"/>
      <c r="N51" s="12"/>
      <c r="O51" s="16" t="str">
        <f aca="true">IFERROR(IF(OR(N51="",H51&lt;&gt;"Open"),"",TODAY()-N51),"")</f>
        <v/>
      </c>
      <c r="P51" s="11"/>
      <c r="Q51" s="11"/>
      <c r="R51" s="17"/>
    </row>
    <row r="52" customFormat="false" ht="15" hidden="false" customHeight="false" outlineLevel="0" collapsed="false">
      <c r="A52" s="11"/>
      <c r="B52" s="11"/>
      <c r="C52" s="11"/>
      <c r="D52" s="11"/>
      <c r="E52" s="12"/>
      <c r="F52" s="11"/>
      <c r="G52" s="12"/>
      <c r="H52" s="11"/>
      <c r="I52" s="13"/>
      <c r="J52" s="14"/>
      <c r="K52" s="15" t="str">
        <f aca="false">IFERROR(IF(I52="","",I52*J52/100),"")</f>
        <v/>
      </c>
      <c r="L52" s="11"/>
      <c r="M52" s="12"/>
      <c r="N52" s="12"/>
      <c r="O52" s="16" t="str">
        <f aca="true">IFERROR(IF(OR(N52="",H52&lt;&gt;"Open"),"",TODAY()-N52),"")</f>
        <v/>
      </c>
      <c r="P52" s="11"/>
      <c r="Q52" s="11"/>
      <c r="R52" s="17"/>
    </row>
    <row r="53" customFormat="false" ht="15" hidden="false" customHeight="false" outlineLevel="0" collapsed="false">
      <c r="A53" s="11"/>
      <c r="B53" s="11"/>
      <c r="C53" s="11"/>
      <c r="D53" s="11"/>
      <c r="E53" s="12"/>
      <c r="F53" s="11"/>
      <c r="G53" s="12"/>
      <c r="H53" s="11"/>
      <c r="I53" s="13"/>
      <c r="J53" s="14"/>
      <c r="K53" s="15" t="str">
        <f aca="false">IFERROR(IF(I53="","",I53*J53/100),"")</f>
        <v/>
      </c>
      <c r="L53" s="11"/>
      <c r="M53" s="12"/>
      <c r="N53" s="12"/>
      <c r="O53" s="16" t="str">
        <f aca="true">IFERROR(IF(OR(N53="",H53&lt;&gt;"Open"),"",TODAY()-N53),"")</f>
        <v/>
      </c>
      <c r="P53" s="11"/>
      <c r="Q53" s="11"/>
      <c r="R53" s="17"/>
    </row>
    <row r="54" customFormat="false" ht="15" hidden="false" customHeight="false" outlineLevel="0" collapsed="false">
      <c r="A54" s="11"/>
      <c r="B54" s="11"/>
      <c r="C54" s="11"/>
      <c r="D54" s="11"/>
      <c r="E54" s="12"/>
      <c r="F54" s="11"/>
      <c r="G54" s="12"/>
      <c r="H54" s="11"/>
      <c r="I54" s="13"/>
      <c r="J54" s="14"/>
      <c r="K54" s="15" t="str">
        <f aca="false">IFERROR(IF(I54="","",I54*J54/100),"")</f>
        <v/>
      </c>
      <c r="L54" s="11"/>
      <c r="M54" s="12"/>
      <c r="N54" s="12"/>
      <c r="O54" s="16" t="str">
        <f aca="true">IFERROR(IF(OR(N54="",H54&lt;&gt;"Open"),"",TODAY()-N54),"")</f>
        <v/>
      </c>
      <c r="P54" s="11"/>
      <c r="Q54" s="11"/>
      <c r="R54" s="17"/>
    </row>
    <row r="55" customFormat="false" ht="15" hidden="false" customHeight="false" outlineLevel="0" collapsed="false">
      <c r="A55" s="11"/>
      <c r="B55" s="11"/>
      <c r="C55" s="11"/>
      <c r="D55" s="11"/>
      <c r="E55" s="12"/>
      <c r="F55" s="11"/>
      <c r="G55" s="12"/>
      <c r="H55" s="11"/>
      <c r="I55" s="13"/>
      <c r="J55" s="14"/>
      <c r="K55" s="15" t="str">
        <f aca="false">IFERROR(IF(I55="","",I55*J55/100),"")</f>
        <v/>
      </c>
      <c r="L55" s="11"/>
      <c r="M55" s="12"/>
      <c r="N55" s="12"/>
      <c r="O55" s="16" t="str">
        <f aca="true">IFERROR(IF(OR(N55="",H55&lt;&gt;"Open"),"",TODAY()-N55),"")</f>
        <v/>
      </c>
      <c r="P55" s="11"/>
      <c r="Q55" s="11"/>
      <c r="R55" s="17"/>
    </row>
    <row r="56" customFormat="false" ht="15" hidden="false" customHeight="false" outlineLevel="0" collapsed="false">
      <c r="A56" s="11"/>
      <c r="B56" s="11"/>
      <c r="C56" s="11"/>
      <c r="D56" s="11"/>
      <c r="E56" s="12"/>
      <c r="F56" s="11"/>
      <c r="G56" s="12"/>
      <c r="H56" s="11"/>
      <c r="I56" s="13"/>
      <c r="J56" s="14"/>
      <c r="K56" s="15" t="str">
        <f aca="false">IFERROR(IF(I56="","",I56*J56/100),"")</f>
        <v/>
      </c>
      <c r="L56" s="11"/>
      <c r="M56" s="12"/>
      <c r="N56" s="12"/>
      <c r="O56" s="16" t="str">
        <f aca="true">IFERROR(IF(OR(N56="",H56&lt;&gt;"Open"),"",TODAY()-N56),"")</f>
        <v/>
      </c>
      <c r="P56" s="11"/>
      <c r="Q56" s="11"/>
      <c r="R56" s="17"/>
    </row>
    <row r="57" customFormat="false" ht="15" hidden="false" customHeight="false" outlineLevel="0" collapsed="false">
      <c r="A57" s="11"/>
      <c r="B57" s="11"/>
      <c r="C57" s="11"/>
      <c r="D57" s="11"/>
      <c r="E57" s="12"/>
      <c r="F57" s="11"/>
      <c r="G57" s="12"/>
      <c r="H57" s="11"/>
      <c r="I57" s="13"/>
      <c r="J57" s="14"/>
      <c r="K57" s="15" t="str">
        <f aca="false">IFERROR(IF(I57="","",I57*J57/100),"")</f>
        <v/>
      </c>
      <c r="L57" s="11"/>
      <c r="M57" s="12"/>
      <c r="N57" s="12"/>
      <c r="O57" s="16" t="str">
        <f aca="true">IFERROR(IF(OR(N57="",H57&lt;&gt;"Open"),"",TODAY()-N57),"")</f>
        <v/>
      </c>
      <c r="P57" s="11"/>
      <c r="Q57" s="11"/>
      <c r="R57" s="17"/>
    </row>
    <row r="58" customFormat="false" ht="15" hidden="false" customHeight="false" outlineLevel="0" collapsed="false">
      <c r="A58" s="11"/>
      <c r="B58" s="11"/>
      <c r="C58" s="11"/>
      <c r="D58" s="11"/>
      <c r="E58" s="12"/>
      <c r="F58" s="11"/>
      <c r="G58" s="12"/>
      <c r="H58" s="11"/>
      <c r="I58" s="13"/>
      <c r="J58" s="14"/>
      <c r="K58" s="15" t="str">
        <f aca="false">IFERROR(IF(I58="","",I58*J58/100),"")</f>
        <v/>
      </c>
      <c r="L58" s="11"/>
      <c r="M58" s="12"/>
      <c r="N58" s="12"/>
      <c r="O58" s="16" t="str">
        <f aca="true">IFERROR(IF(OR(N58="",H58&lt;&gt;"Open"),"",TODAY()-N58),"")</f>
        <v/>
      </c>
      <c r="P58" s="11"/>
      <c r="Q58" s="11"/>
      <c r="R58" s="17"/>
    </row>
    <row r="59" customFormat="false" ht="15" hidden="false" customHeight="false" outlineLevel="0" collapsed="false">
      <c r="A59" s="11"/>
      <c r="B59" s="11"/>
      <c r="C59" s="11"/>
      <c r="D59" s="11"/>
      <c r="E59" s="12"/>
      <c r="F59" s="11"/>
      <c r="G59" s="12"/>
      <c r="H59" s="11"/>
      <c r="I59" s="13"/>
      <c r="J59" s="14"/>
      <c r="K59" s="15" t="str">
        <f aca="false">IFERROR(IF(I59="","",I59*J59/100),"")</f>
        <v/>
      </c>
      <c r="L59" s="11"/>
      <c r="M59" s="12"/>
      <c r="N59" s="12"/>
      <c r="O59" s="16" t="str">
        <f aca="true">IFERROR(IF(OR(N59="",H59&lt;&gt;"Open"),"",TODAY()-N59),"")</f>
        <v/>
      </c>
      <c r="P59" s="11"/>
      <c r="Q59" s="11"/>
      <c r="R59" s="17"/>
    </row>
    <row r="60" customFormat="false" ht="15" hidden="false" customHeight="false" outlineLevel="0" collapsed="false">
      <c r="A60" s="11"/>
      <c r="B60" s="11"/>
      <c r="C60" s="11"/>
      <c r="D60" s="11"/>
      <c r="E60" s="12"/>
      <c r="F60" s="11"/>
      <c r="G60" s="12"/>
      <c r="H60" s="11"/>
      <c r="I60" s="13"/>
      <c r="J60" s="14"/>
      <c r="K60" s="15" t="str">
        <f aca="false">IFERROR(IF(I60="","",I60*J60/100),"")</f>
        <v/>
      </c>
      <c r="L60" s="11"/>
      <c r="M60" s="12"/>
      <c r="N60" s="12"/>
      <c r="O60" s="16" t="str">
        <f aca="true">IFERROR(IF(OR(N60="",H60&lt;&gt;"Open"),"",TODAY()-N60),"")</f>
        <v/>
      </c>
      <c r="P60" s="11"/>
      <c r="Q60" s="11"/>
      <c r="R60" s="17"/>
    </row>
    <row r="61" customFormat="false" ht="15" hidden="false" customHeight="false" outlineLevel="0" collapsed="false">
      <c r="A61" s="11"/>
      <c r="B61" s="11"/>
      <c r="C61" s="11"/>
      <c r="D61" s="11"/>
      <c r="E61" s="12"/>
      <c r="F61" s="11"/>
      <c r="G61" s="12"/>
      <c r="H61" s="11"/>
      <c r="I61" s="13"/>
      <c r="J61" s="14"/>
      <c r="K61" s="15" t="str">
        <f aca="false">IFERROR(IF(I61="","",I61*J61/100),"")</f>
        <v/>
      </c>
      <c r="L61" s="11"/>
      <c r="M61" s="12"/>
      <c r="N61" s="12"/>
      <c r="O61" s="16" t="str">
        <f aca="true">IFERROR(IF(OR(N61="",H61&lt;&gt;"Open"),"",TODAY()-N61),"")</f>
        <v/>
      </c>
      <c r="P61" s="11"/>
      <c r="Q61" s="11"/>
      <c r="R61" s="17"/>
    </row>
    <row r="62" customFormat="false" ht="15" hidden="false" customHeight="false" outlineLevel="0" collapsed="false">
      <c r="A62" s="11"/>
      <c r="B62" s="11"/>
      <c r="C62" s="11"/>
      <c r="D62" s="11"/>
      <c r="E62" s="12"/>
      <c r="F62" s="11"/>
      <c r="G62" s="12"/>
      <c r="H62" s="11"/>
      <c r="I62" s="13"/>
      <c r="J62" s="14"/>
      <c r="K62" s="15" t="str">
        <f aca="false">IFERROR(IF(I62="","",I62*J62/100),"")</f>
        <v/>
      </c>
      <c r="L62" s="11"/>
      <c r="M62" s="12"/>
      <c r="N62" s="12"/>
      <c r="O62" s="16" t="str">
        <f aca="true">IFERROR(IF(OR(N62="",H62&lt;&gt;"Open"),"",TODAY()-N62),"")</f>
        <v/>
      </c>
      <c r="P62" s="11"/>
      <c r="Q62" s="11"/>
      <c r="R62" s="17"/>
    </row>
    <row r="63" customFormat="false" ht="15" hidden="false" customHeight="false" outlineLevel="0" collapsed="false">
      <c r="A63" s="11"/>
      <c r="B63" s="11"/>
      <c r="C63" s="11"/>
      <c r="D63" s="11"/>
      <c r="E63" s="12"/>
      <c r="F63" s="11"/>
      <c r="G63" s="12"/>
      <c r="H63" s="11"/>
      <c r="I63" s="13"/>
      <c r="J63" s="14"/>
      <c r="K63" s="15" t="str">
        <f aca="false">IFERROR(IF(I63="","",I63*J63/100),"")</f>
        <v/>
      </c>
      <c r="L63" s="11"/>
      <c r="M63" s="12"/>
      <c r="N63" s="12"/>
      <c r="O63" s="16" t="str">
        <f aca="true">IFERROR(IF(OR(N63="",H63&lt;&gt;"Open"),"",TODAY()-N63),"")</f>
        <v/>
      </c>
      <c r="P63" s="11"/>
      <c r="Q63" s="11"/>
      <c r="R63" s="17"/>
    </row>
    <row r="64" customFormat="false" ht="15" hidden="false" customHeight="false" outlineLevel="0" collapsed="false">
      <c r="A64" s="11"/>
      <c r="B64" s="11"/>
      <c r="C64" s="11"/>
      <c r="D64" s="11"/>
      <c r="E64" s="12"/>
      <c r="F64" s="11"/>
      <c r="G64" s="12"/>
      <c r="H64" s="11"/>
      <c r="I64" s="13"/>
      <c r="J64" s="14"/>
      <c r="K64" s="15" t="str">
        <f aca="false">IFERROR(IF(I64="","",I64*J64/100),"")</f>
        <v/>
      </c>
      <c r="L64" s="11"/>
      <c r="M64" s="12"/>
      <c r="N64" s="12"/>
      <c r="O64" s="16" t="str">
        <f aca="true">IFERROR(IF(OR(N64="",H64&lt;&gt;"Open"),"",TODAY()-N64),"")</f>
        <v/>
      </c>
      <c r="P64" s="11"/>
      <c r="Q64" s="11"/>
      <c r="R64" s="17"/>
    </row>
    <row r="65" customFormat="false" ht="15" hidden="false" customHeight="false" outlineLevel="0" collapsed="false">
      <c r="A65" s="11"/>
      <c r="B65" s="11"/>
      <c r="C65" s="11"/>
      <c r="D65" s="11"/>
      <c r="E65" s="12"/>
      <c r="F65" s="11"/>
      <c r="G65" s="12"/>
      <c r="H65" s="11"/>
      <c r="I65" s="13"/>
      <c r="J65" s="14"/>
      <c r="K65" s="15" t="str">
        <f aca="false">IFERROR(IF(I65="","",I65*J65/100),"")</f>
        <v/>
      </c>
      <c r="L65" s="11"/>
      <c r="M65" s="12"/>
      <c r="N65" s="12"/>
      <c r="O65" s="16" t="str">
        <f aca="true">IFERROR(IF(OR(N65="",H65&lt;&gt;"Open"),"",TODAY()-N65),"")</f>
        <v/>
      </c>
      <c r="P65" s="11"/>
      <c r="Q65" s="11"/>
      <c r="R65" s="17"/>
    </row>
    <row r="66" customFormat="false" ht="15" hidden="false" customHeight="false" outlineLevel="0" collapsed="false">
      <c r="A66" s="11"/>
      <c r="B66" s="11"/>
      <c r="C66" s="11"/>
      <c r="D66" s="11"/>
      <c r="E66" s="12"/>
      <c r="F66" s="11"/>
      <c r="G66" s="12"/>
      <c r="H66" s="11"/>
      <c r="I66" s="13"/>
      <c r="J66" s="14"/>
      <c r="K66" s="15" t="str">
        <f aca="false">IFERROR(IF(I66="","",I66*J66/100),"")</f>
        <v/>
      </c>
      <c r="L66" s="11"/>
      <c r="M66" s="12"/>
      <c r="N66" s="12"/>
      <c r="O66" s="16" t="str">
        <f aca="true">IFERROR(IF(OR(N66="",H66&lt;&gt;"Open"),"",TODAY()-N66),"")</f>
        <v/>
      </c>
      <c r="P66" s="11"/>
      <c r="Q66" s="11"/>
      <c r="R66" s="17"/>
    </row>
    <row r="67" customFormat="false" ht="15" hidden="false" customHeight="false" outlineLevel="0" collapsed="false">
      <c r="A67" s="11"/>
      <c r="B67" s="11"/>
      <c r="C67" s="11"/>
      <c r="D67" s="11"/>
      <c r="E67" s="12"/>
      <c r="F67" s="11"/>
      <c r="G67" s="12"/>
      <c r="H67" s="11"/>
      <c r="I67" s="13"/>
      <c r="J67" s="14"/>
      <c r="K67" s="15" t="str">
        <f aca="false">IFERROR(IF(I67="","",I67*J67/100),"")</f>
        <v/>
      </c>
      <c r="L67" s="11"/>
      <c r="M67" s="12"/>
      <c r="N67" s="12"/>
      <c r="O67" s="16" t="str">
        <f aca="true">IFERROR(IF(OR(N67="",H67&lt;&gt;"Open"),"",TODAY()-N67),"")</f>
        <v/>
      </c>
      <c r="P67" s="11"/>
      <c r="Q67" s="11"/>
      <c r="R67" s="17"/>
    </row>
    <row r="68" customFormat="false" ht="15" hidden="false" customHeight="false" outlineLevel="0" collapsed="false">
      <c r="A68" s="11"/>
      <c r="B68" s="11"/>
      <c r="C68" s="11"/>
      <c r="D68" s="11"/>
      <c r="E68" s="12"/>
      <c r="F68" s="11"/>
      <c r="G68" s="12"/>
      <c r="H68" s="11"/>
      <c r="I68" s="13"/>
      <c r="J68" s="14"/>
      <c r="K68" s="15" t="str">
        <f aca="false">IFERROR(IF(I68="","",I68*J68/100),"")</f>
        <v/>
      </c>
      <c r="L68" s="11"/>
      <c r="M68" s="12"/>
      <c r="N68" s="12"/>
      <c r="O68" s="16" t="str">
        <f aca="true">IFERROR(IF(OR(N68="",H68&lt;&gt;"Open"),"",TODAY()-N68),"")</f>
        <v/>
      </c>
      <c r="P68" s="11"/>
      <c r="Q68" s="11"/>
      <c r="R68" s="17"/>
    </row>
    <row r="69" customFormat="false" ht="15" hidden="false" customHeight="false" outlineLevel="0" collapsed="false">
      <c r="A69" s="11"/>
      <c r="B69" s="11"/>
      <c r="C69" s="11"/>
      <c r="D69" s="11"/>
      <c r="E69" s="12"/>
      <c r="F69" s="11"/>
      <c r="G69" s="12"/>
      <c r="H69" s="11"/>
      <c r="I69" s="13"/>
      <c r="J69" s="14"/>
      <c r="K69" s="15" t="str">
        <f aca="false">IFERROR(IF(I69="","",I69*J69/100),"")</f>
        <v/>
      </c>
      <c r="L69" s="11"/>
      <c r="M69" s="12"/>
      <c r="N69" s="12"/>
      <c r="O69" s="16" t="str">
        <f aca="true">IFERROR(IF(OR(N69="",H69&lt;&gt;"Open"),"",TODAY()-N69),"")</f>
        <v/>
      </c>
      <c r="P69" s="11"/>
      <c r="Q69" s="11"/>
      <c r="R69" s="17"/>
    </row>
    <row r="70" customFormat="false" ht="15" hidden="false" customHeight="false" outlineLevel="0" collapsed="false">
      <c r="A70" s="11"/>
      <c r="B70" s="11"/>
      <c r="C70" s="11"/>
      <c r="D70" s="11"/>
      <c r="E70" s="12"/>
      <c r="F70" s="11"/>
      <c r="G70" s="12"/>
      <c r="H70" s="11"/>
      <c r="I70" s="13"/>
      <c r="J70" s="14"/>
      <c r="K70" s="15" t="str">
        <f aca="false">IFERROR(IF(I70="","",I70*J70/100),"")</f>
        <v/>
      </c>
      <c r="L70" s="11"/>
      <c r="M70" s="12"/>
      <c r="N70" s="12"/>
      <c r="O70" s="16" t="str">
        <f aca="true">IFERROR(IF(OR(N70="",H70&lt;&gt;"Open"),"",TODAY()-N70),"")</f>
        <v/>
      </c>
      <c r="P70" s="11"/>
      <c r="Q70" s="11"/>
      <c r="R70" s="17"/>
    </row>
    <row r="71" customFormat="false" ht="15" hidden="false" customHeight="false" outlineLevel="0" collapsed="false">
      <c r="A71" s="11"/>
      <c r="B71" s="11"/>
      <c r="C71" s="11"/>
      <c r="D71" s="11"/>
      <c r="E71" s="12"/>
      <c r="F71" s="11"/>
      <c r="G71" s="12"/>
      <c r="H71" s="11"/>
      <c r="I71" s="13"/>
      <c r="J71" s="14"/>
      <c r="K71" s="15" t="str">
        <f aca="false">IFERROR(IF(I71="","",I71*J71/100),"")</f>
        <v/>
      </c>
      <c r="L71" s="11"/>
      <c r="M71" s="12"/>
      <c r="N71" s="12"/>
      <c r="O71" s="16" t="str">
        <f aca="true">IFERROR(IF(OR(N71="",H71&lt;&gt;"Open"),"",TODAY()-N71),"")</f>
        <v/>
      </c>
      <c r="P71" s="11"/>
      <c r="Q71" s="11"/>
      <c r="R71" s="17"/>
    </row>
    <row r="72" customFormat="false" ht="15" hidden="false" customHeight="false" outlineLevel="0" collapsed="false">
      <c r="A72" s="11"/>
      <c r="B72" s="11"/>
      <c r="C72" s="11"/>
      <c r="D72" s="11"/>
      <c r="E72" s="12"/>
      <c r="F72" s="11"/>
      <c r="G72" s="12"/>
      <c r="H72" s="11"/>
      <c r="I72" s="13"/>
      <c r="J72" s="14"/>
      <c r="K72" s="15" t="str">
        <f aca="false">IFERROR(IF(I72="","",I72*J72/100),"")</f>
        <v/>
      </c>
      <c r="L72" s="11"/>
      <c r="M72" s="12"/>
      <c r="N72" s="12"/>
      <c r="O72" s="16" t="str">
        <f aca="true">IFERROR(IF(OR(N72="",H72&lt;&gt;"Open"),"",TODAY()-N72),"")</f>
        <v/>
      </c>
      <c r="P72" s="11"/>
      <c r="Q72" s="11"/>
      <c r="R72" s="17"/>
    </row>
    <row r="73" customFormat="false" ht="15" hidden="false" customHeight="false" outlineLevel="0" collapsed="false">
      <c r="A73" s="11"/>
      <c r="B73" s="11"/>
      <c r="C73" s="11"/>
      <c r="D73" s="11"/>
      <c r="E73" s="12"/>
      <c r="F73" s="11"/>
      <c r="G73" s="12"/>
      <c r="H73" s="11"/>
      <c r="I73" s="13"/>
      <c r="J73" s="14"/>
      <c r="K73" s="15" t="str">
        <f aca="false">IFERROR(IF(I73="","",I73*J73/100),"")</f>
        <v/>
      </c>
      <c r="L73" s="11"/>
      <c r="M73" s="12"/>
      <c r="N73" s="12"/>
      <c r="O73" s="16" t="str">
        <f aca="true">IFERROR(IF(OR(N73="",H73&lt;&gt;"Open"),"",TODAY()-N73),"")</f>
        <v/>
      </c>
      <c r="P73" s="11"/>
      <c r="Q73" s="11"/>
      <c r="R73" s="17"/>
    </row>
    <row r="74" customFormat="false" ht="15" hidden="false" customHeight="false" outlineLevel="0" collapsed="false">
      <c r="A74" s="11"/>
      <c r="B74" s="11"/>
      <c r="C74" s="11"/>
      <c r="D74" s="11"/>
      <c r="E74" s="12"/>
      <c r="F74" s="11"/>
      <c r="G74" s="12"/>
      <c r="H74" s="11"/>
      <c r="I74" s="13"/>
      <c r="J74" s="14"/>
      <c r="K74" s="15" t="str">
        <f aca="false">IFERROR(IF(I74="","",I74*J74/100),"")</f>
        <v/>
      </c>
      <c r="L74" s="11"/>
      <c r="M74" s="12"/>
      <c r="N74" s="12"/>
      <c r="O74" s="16" t="str">
        <f aca="true">IFERROR(IF(OR(N74="",H74&lt;&gt;"Open"),"",TODAY()-N74),"")</f>
        <v/>
      </c>
      <c r="P74" s="11"/>
      <c r="Q74" s="11"/>
      <c r="R74" s="17"/>
    </row>
    <row r="75" customFormat="false" ht="15" hidden="false" customHeight="false" outlineLevel="0" collapsed="false">
      <c r="A75" s="11"/>
      <c r="B75" s="11"/>
      <c r="C75" s="11"/>
      <c r="D75" s="11"/>
      <c r="E75" s="12"/>
      <c r="F75" s="11"/>
      <c r="G75" s="12"/>
      <c r="H75" s="11"/>
      <c r="I75" s="13"/>
      <c r="J75" s="14"/>
      <c r="K75" s="15" t="str">
        <f aca="false">IFERROR(IF(I75="","",I75*J75/100),"")</f>
        <v/>
      </c>
      <c r="L75" s="11"/>
      <c r="M75" s="12"/>
      <c r="N75" s="12"/>
      <c r="O75" s="16" t="str">
        <f aca="true">IFERROR(IF(OR(N75="",H75&lt;&gt;"Open"),"",TODAY()-N75),"")</f>
        <v/>
      </c>
      <c r="P75" s="11"/>
      <c r="Q75" s="11"/>
      <c r="R75" s="17"/>
    </row>
    <row r="76" customFormat="false" ht="15" hidden="false" customHeight="false" outlineLevel="0" collapsed="false">
      <c r="A76" s="11"/>
      <c r="B76" s="11"/>
      <c r="C76" s="11"/>
      <c r="D76" s="11"/>
      <c r="E76" s="12"/>
      <c r="F76" s="11"/>
      <c r="G76" s="12"/>
      <c r="H76" s="11"/>
      <c r="I76" s="13"/>
      <c r="J76" s="14"/>
      <c r="K76" s="15" t="str">
        <f aca="false">IFERROR(IF(I76="","",I76*J76/100),"")</f>
        <v/>
      </c>
      <c r="L76" s="11"/>
      <c r="M76" s="12"/>
      <c r="N76" s="12"/>
      <c r="O76" s="16" t="str">
        <f aca="true">IFERROR(IF(OR(N76="",H76&lt;&gt;"Open"),"",TODAY()-N76),"")</f>
        <v/>
      </c>
      <c r="P76" s="11"/>
      <c r="Q76" s="11"/>
      <c r="R76" s="17"/>
    </row>
    <row r="77" customFormat="false" ht="15" hidden="false" customHeight="false" outlineLevel="0" collapsed="false">
      <c r="A77" s="11"/>
      <c r="B77" s="11"/>
      <c r="C77" s="11"/>
      <c r="D77" s="11"/>
      <c r="E77" s="12"/>
      <c r="F77" s="11"/>
      <c r="G77" s="12"/>
      <c r="H77" s="11"/>
      <c r="I77" s="13"/>
      <c r="J77" s="14"/>
      <c r="K77" s="15" t="str">
        <f aca="false">IFERROR(IF(I77="","",I77*J77/100),"")</f>
        <v/>
      </c>
      <c r="L77" s="11"/>
      <c r="M77" s="12"/>
      <c r="N77" s="12"/>
      <c r="O77" s="16" t="str">
        <f aca="true">IFERROR(IF(OR(N77="",H77&lt;&gt;"Open"),"",TODAY()-N77),"")</f>
        <v/>
      </c>
      <c r="P77" s="11"/>
      <c r="Q77" s="11"/>
      <c r="R77" s="17"/>
    </row>
    <row r="78" customFormat="false" ht="15" hidden="false" customHeight="false" outlineLevel="0" collapsed="false">
      <c r="A78" s="11"/>
      <c r="B78" s="11"/>
      <c r="C78" s="11"/>
      <c r="D78" s="11"/>
      <c r="E78" s="12"/>
      <c r="F78" s="11"/>
      <c r="G78" s="12"/>
      <c r="H78" s="11"/>
      <c r="I78" s="13"/>
      <c r="J78" s="14"/>
      <c r="K78" s="15" t="str">
        <f aca="false">IFERROR(IF(I78="","",I78*J78/100),"")</f>
        <v/>
      </c>
      <c r="L78" s="11"/>
      <c r="M78" s="12"/>
      <c r="N78" s="12"/>
      <c r="O78" s="16" t="str">
        <f aca="true">IFERROR(IF(OR(N78="",H78&lt;&gt;"Open"),"",TODAY()-N78),"")</f>
        <v/>
      </c>
      <c r="P78" s="11"/>
      <c r="Q78" s="11"/>
      <c r="R78" s="17"/>
    </row>
    <row r="79" customFormat="false" ht="15" hidden="false" customHeight="false" outlineLevel="0" collapsed="false">
      <c r="A79" s="11"/>
      <c r="B79" s="11"/>
      <c r="C79" s="11"/>
      <c r="D79" s="11"/>
      <c r="E79" s="12"/>
      <c r="F79" s="11"/>
      <c r="G79" s="12"/>
      <c r="H79" s="11"/>
      <c r="I79" s="13"/>
      <c r="J79" s="14"/>
      <c r="K79" s="15" t="str">
        <f aca="false">IFERROR(IF(I79="","",I79*J79/100),"")</f>
        <v/>
      </c>
      <c r="L79" s="11"/>
      <c r="M79" s="12"/>
      <c r="N79" s="12"/>
      <c r="O79" s="16" t="str">
        <f aca="true">IFERROR(IF(OR(N79="",H79&lt;&gt;"Open"),"",TODAY()-N79),"")</f>
        <v/>
      </c>
      <c r="P79" s="11"/>
      <c r="Q79" s="11"/>
      <c r="R79" s="17"/>
    </row>
    <row r="80" customFormat="false" ht="15" hidden="false" customHeight="false" outlineLevel="0" collapsed="false">
      <c r="A80" s="11"/>
      <c r="B80" s="11"/>
      <c r="C80" s="11"/>
      <c r="D80" s="11"/>
      <c r="E80" s="12"/>
      <c r="F80" s="11"/>
      <c r="G80" s="12"/>
      <c r="H80" s="11"/>
      <c r="I80" s="13"/>
      <c r="J80" s="14"/>
      <c r="K80" s="15" t="str">
        <f aca="false">IFERROR(IF(I80="","",I80*J80/100),"")</f>
        <v/>
      </c>
      <c r="L80" s="11"/>
      <c r="M80" s="12"/>
      <c r="N80" s="12"/>
      <c r="O80" s="16" t="str">
        <f aca="true">IFERROR(IF(OR(N80="",H80&lt;&gt;"Open"),"",TODAY()-N80),"")</f>
        <v/>
      </c>
      <c r="P80" s="11"/>
      <c r="Q80" s="11"/>
      <c r="R80" s="17"/>
    </row>
    <row r="81" customFormat="false" ht="15" hidden="false" customHeight="false" outlineLevel="0" collapsed="false">
      <c r="A81" s="11"/>
      <c r="B81" s="11"/>
      <c r="C81" s="11"/>
      <c r="D81" s="11"/>
      <c r="E81" s="12"/>
      <c r="F81" s="11"/>
      <c r="G81" s="12"/>
      <c r="H81" s="11"/>
      <c r="I81" s="13"/>
      <c r="J81" s="14"/>
      <c r="K81" s="15" t="str">
        <f aca="false">IFERROR(IF(I81="","",I81*J81/100),"")</f>
        <v/>
      </c>
      <c r="L81" s="11"/>
      <c r="M81" s="12"/>
      <c r="N81" s="12"/>
      <c r="O81" s="16" t="str">
        <f aca="true">IFERROR(IF(OR(N81="",H81&lt;&gt;"Open"),"",TODAY()-N81),"")</f>
        <v/>
      </c>
      <c r="P81" s="11"/>
      <c r="Q81" s="11"/>
      <c r="R81" s="17"/>
    </row>
    <row r="82" customFormat="false" ht="15" hidden="false" customHeight="false" outlineLevel="0" collapsed="false">
      <c r="A82" s="11"/>
      <c r="B82" s="11"/>
      <c r="C82" s="11"/>
      <c r="D82" s="11"/>
      <c r="E82" s="12"/>
      <c r="F82" s="11"/>
      <c r="G82" s="12"/>
      <c r="H82" s="11"/>
      <c r="I82" s="13"/>
      <c r="J82" s="14"/>
      <c r="K82" s="15" t="str">
        <f aca="false">IFERROR(IF(I82="","",I82*J82/100),"")</f>
        <v/>
      </c>
      <c r="L82" s="11"/>
      <c r="M82" s="12"/>
      <c r="N82" s="12"/>
      <c r="O82" s="16" t="str">
        <f aca="true">IFERROR(IF(OR(N82="",H82&lt;&gt;"Open"),"",TODAY()-N82),"")</f>
        <v/>
      </c>
      <c r="P82" s="11"/>
      <c r="Q82" s="11"/>
      <c r="R82" s="17"/>
    </row>
    <row r="83" customFormat="false" ht="15" hidden="false" customHeight="false" outlineLevel="0" collapsed="false">
      <c r="A83" s="11"/>
      <c r="B83" s="11"/>
      <c r="C83" s="11"/>
      <c r="D83" s="11"/>
      <c r="E83" s="12"/>
      <c r="F83" s="11"/>
      <c r="G83" s="12"/>
      <c r="H83" s="11"/>
      <c r="I83" s="13"/>
      <c r="J83" s="14"/>
      <c r="K83" s="15" t="str">
        <f aca="false">IFERROR(IF(I83="","",I83*J83/100),"")</f>
        <v/>
      </c>
      <c r="L83" s="11"/>
      <c r="M83" s="12"/>
      <c r="N83" s="12"/>
      <c r="O83" s="16" t="str">
        <f aca="true">IFERROR(IF(OR(N83="",H83&lt;&gt;"Open"),"",TODAY()-N83),"")</f>
        <v/>
      </c>
      <c r="P83" s="11"/>
      <c r="Q83" s="11"/>
      <c r="R83" s="17"/>
    </row>
    <row r="84" customFormat="false" ht="15" hidden="false" customHeight="false" outlineLevel="0" collapsed="false">
      <c r="A84" s="11"/>
      <c r="B84" s="11"/>
      <c r="C84" s="11"/>
      <c r="D84" s="11"/>
      <c r="E84" s="12"/>
      <c r="F84" s="11"/>
      <c r="G84" s="12"/>
      <c r="H84" s="11"/>
      <c r="I84" s="13"/>
      <c r="J84" s="14"/>
      <c r="K84" s="15" t="str">
        <f aca="false">IFERROR(IF(I84="","",I84*J84/100),"")</f>
        <v/>
      </c>
      <c r="L84" s="11"/>
      <c r="M84" s="12"/>
      <c r="N84" s="12"/>
      <c r="O84" s="16" t="str">
        <f aca="true">IFERROR(IF(OR(N84="",H84&lt;&gt;"Open"),"",TODAY()-N84),"")</f>
        <v/>
      </c>
      <c r="P84" s="11"/>
      <c r="Q84" s="11"/>
      <c r="R84" s="17"/>
    </row>
    <row r="85" customFormat="false" ht="15" hidden="false" customHeight="false" outlineLevel="0" collapsed="false">
      <c r="A85" s="11"/>
      <c r="B85" s="11"/>
      <c r="C85" s="11"/>
      <c r="D85" s="11"/>
      <c r="E85" s="12"/>
      <c r="F85" s="11"/>
      <c r="G85" s="12"/>
      <c r="H85" s="11"/>
      <c r="I85" s="13"/>
      <c r="J85" s="14"/>
      <c r="K85" s="15" t="str">
        <f aca="false">IFERROR(IF(I85="","",I85*J85/100),"")</f>
        <v/>
      </c>
      <c r="L85" s="11"/>
      <c r="M85" s="12"/>
      <c r="N85" s="12"/>
      <c r="O85" s="16" t="str">
        <f aca="true">IFERROR(IF(OR(N85="",H85&lt;&gt;"Open"),"",TODAY()-N85),"")</f>
        <v/>
      </c>
      <c r="P85" s="11"/>
      <c r="Q85" s="11"/>
      <c r="R85" s="17"/>
    </row>
    <row r="86" customFormat="false" ht="15" hidden="false" customHeight="false" outlineLevel="0" collapsed="false">
      <c r="A86" s="11"/>
      <c r="B86" s="11"/>
      <c r="C86" s="11"/>
      <c r="D86" s="11"/>
      <c r="E86" s="12"/>
      <c r="F86" s="11"/>
      <c r="G86" s="12"/>
      <c r="H86" s="11"/>
      <c r="I86" s="13"/>
      <c r="J86" s="14"/>
      <c r="K86" s="15" t="str">
        <f aca="false">IFERROR(IF(I86="","",I86*J86/100),"")</f>
        <v/>
      </c>
      <c r="L86" s="11"/>
      <c r="M86" s="12"/>
      <c r="N86" s="12"/>
      <c r="O86" s="16" t="str">
        <f aca="true">IFERROR(IF(OR(N86="",H86&lt;&gt;"Open"),"",TODAY()-N86),"")</f>
        <v/>
      </c>
      <c r="P86" s="11"/>
      <c r="Q86" s="11"/>
      <c r="R86" s="17"/>
    </row>
    <row r="87" customFormat="false" ht="15" hidden="false" customHeight="false" outlineLevel="0" collapsed="false">
      <c r="A87" s="11"/>
      <c r="B87" s="11"/>
      <c r="C87" s="11"/>
      <c r="D87" s="11"/>
      <c r="E87" s="12"/>
      <c r="F87" s="11"/>
      <c r="G87" s="12"/>
      <c r="H87" s="11"/>
      <c r="I87" s="13"/>
      <c r="J87" s="14"/>
      <c r="K87" s="15" t="str">
        <f aca="false">IFERROR(IF(I87="","",I87*J87/100),"")</f>
        <v/>
      </c>
      <c r="L87" s="11"/>
      <c r="M87" s="12"/>
      <c r="N87" s="12"/>
      <c r="O87" s="16" t="str">
        <f aca="true">IFERROR(IF(OR(N87="",H87&lt;&gt;"Open"),"",TODAY()-N87),"")</f>
        <v/>
      </c>
      <c r="P87" s="11"/>
      <c r="Q87" s="11"/>
      <c r="R87" s="17"/>
    </row>
    <row r="88" customFormat="false" ht="15" hidden="false" customHeight="false" outlineLevel="0" collapsed="false">
      <c r="A88" s="11"/>
      <c r="B88" s="11"/>
      <c r="C88" s="11"/>
      <c r="D88" s="11"/>
      <c r="E88" s="12"/>
      <c r="F88" s="11"/>
      <c r="G88" s="12"/>
      <c r="H88" s="11"/>
      <c r="I88" s="13"/>
      <c r="J88" s="14"/>
      <c r="K88" s="15" t="str">
        <f aca="false">IFERROR(IF(I88="","",I88*J88/100),"")</f>
        <v/>
      </c>
      <c r="L88" s="11"/>
      <c r="M88" s="12"/>
      <c r="N88" s="12"/>
      <c r="O88" s="16" t="str">
        <f aca="true">IFERROR(IF(OR(N88="",H88&lt;&gt;"Open"),"",TODAY()-N88),"")</f>
        <v/>
      </c>
      <c r="P88" s="11"/>
      <c r="Q88" s="11"/>
      <c r="R88" s="17"/>
    </row>
    <row r="89" customFormat="false" ht="15" hidden="false" customHeight="false" outlineLevel="0" collapsed="false">
      <c r="A89" s="11"/>
      <c r="B89" s="11"/>
      <c r="C89" s="11"/>
      <c r="D89" s="11"/>
      <c r="E89" s="12"/>
      <c r="F89" s="11"/>
      <c r="G89" s="12"/>
      <c r="H89" s="11"/>
      <c r="I89" s="13"/>
      <c r="J89" s="14"/>
      <c r="K89" s="15" t="str">
        <f aca="false">IFERROR(IF(I89="","",I89*J89/100),"")</f>
        <v/>
      </c>
      <c r="L89" s="11"/>
      <c r="M89" s="12"/>
      <c r="N89" s="12"/>
      <c r="O89" s="16" t="str">
        <f aca="true">IFERROR(IF(OR(N89="",H89&lt;&gt;"Open"),"",TODAY()-N89),"")</f>
        <v/>
      </c>
      <c r="P89" s="11"/>
      <c r="Q89" s="11"/>
      <c r="R89" s="17"/>
    </row>
    <row r="90" customFormat="false" ht="15" hidden="false" customHeight="false" outlineLevel="0" collapsed="false">
      <c r="A90" s="11"/>
      <c r="B90" s="11"/>
      <c r="C90" s="11"/>
      <c r="D90" s="11"/>
      <c r="E90" s="12"/>
      <c r="F90" s="11"/>
      <c r="G90" s="12"/>
      <c r="H90" s="11"/>
      <c r="I90" s="13"/>
      <c r="J90" s="14"/>
      <c r="K90" s="15" t="str">
        <f aca="false">IFERROR(IF(I90="","",I90*J90/100),"")</f>
        <v/>
      </c>
      <c r="L90" s="11"/>
      <c r="M90" s="12"/>
      <c r="N90" s="12"/>
      <c r="O90" s="16" t="str">
        <f aca="true">IFERROR(IF(OR(N90="",H90&lt;&gt;"Open"),"",TODAY()-N90),"")</f>
        <v/>
      </c>
      <c r="P90" s="11"/>
      <c r="Q90" s="11"/>
      <c r="R90" s="17"/>
    </row>
    <row r="91" customFormat="false" ht="15" hidden="false" customHeight="false" outlineLevel="0" collapsed="false">
      <c r="A91" s="11"/>
      <c r="B91" s="11"/>
      <c r="C91" s="11"/>
      <c r="D91" s="11"/>
      <c r="E91" s="12"/>
      <c r="F91" s="11"/>
      <c r="G91" s="12"/>
      <c r="H91" s="11"/>
      <c r="I91" s="13"/>
      <c r="J91" s="14"/>
      <c r="K91" s="15" t="str">
        <f aca="false">IFERROR(IF(I91="","",I91*J91/100),"")</f>
        <v/>
      </c>
      <c r="L91" s="11"/>
      <c r="M91" s="12"/>
      <c r="N91" s="12"/>
      <c r="O91" s="16" t="str">
        <f aca="true">IFERROR(IF(OR(N91="",H91&lt;&gt;"Open"),"",TODAY()-N91),"")</f>
        <v/>
      </c>
      <c r="P91" s="11"/>
      <c r="Q91" s="11"/>
      <c r="R91" s="17"/>
    </row>
    <row r="92" customFormat="false" ht="15" hidden="false" customHeight="false" outlineLevel="0" collapsed="false">
      <c r="A92" s="11"/>
      <c r="B92" s="11"/>
      <c r="C92" s="11"/>
      <c r="D92" s="11"/>
      <c r="E92" s="12"/>
      <c r="F92" s="11"/>
      <c r="G92" s="12"/>
      <c r="H92" s="11"/>
      <c r="I92" s="13"/>
      <c r="J92" s="14"/>
      <c r="K92" s="15" t="str">
        <f aca="false">IFERROR(IF(I92="","",I92*J92/100),"")</f>
        <v/>
      </c>
      <c r="L92" s="11"/>
      <c r="M92" s="12"/>
      <c r="N92" s="12"/>
      <c r="O92" s="16" t="str">
        <f aca="true">IFERROR(IF(OR(N92="",H92&lt;&gt;"Open"),"",TODAY()-N92),"")</f>
        <v/>
      </c>
      <c r="P92" s="11"/>
      <c r="Q92" s="11"/>
      <c r="R92" s="17"/>
    </row>
    <row r="93" customFormat="false" ht="15" hidden="false" customHeight="false" outlineLevel="0" collapsed="false">
      <c r="A93" s="11"/>
      <c r="B93" s="11"/>
      <c r="C93" s="11"/>
      <c r="D93" s="11"/>
      <c r="E93" s="12"/>
      <c r="F93" s="11"/>
      <c r="G93" s="12"/>
      <c r="H93" s="11"/>
      <c r="I93" s="13"/>
      <c r="J93" s="14"/>
      <c r="K93" s="15" t="str">
        <f aca="false">IFERROR(IF(I93="","",I93*J93/100),"")</f>
        <v/>
      </c>
      <c r="L93" s="11"/>
      <c r="M93" s="12"/>
      <c r="N93" s="12"/>
      <c r="O93" s="16" t="str">
        <f aca="true">IFERROR(IF(OR(N93="",H93&lt;&gt;"Open"),"",TODAY()-N93),"")</f>
        <v/>
      </c>
      <c r="P93" s="11"/>
      <c r="Q93" s="11"/>
      <c r="R93" s="17"/>
    </row>
    <row r="94" customFormat="false" ht="15" hidden="false" customHeight="false" outlineLevel="0" collapsed="false">
      <c r="A94" s="11"/>
      <c r="B94" s="11"/>
      <c r="C94" s="11"/>
      <c r="D94" s="11"/>
      <c r="E94" s="12"/>
      <c r="F94" s="11"/>
      <c r="G94" s="12"/>
      <c r="H94" s="11"/>
      <c r="I94" s="13"/>
      <c r="J94" s="14"/>
      <c r="K94" s="15" t="str">
        <f aca="false">IFERROR(IF(I94="","",I94*J94/100),"")</f>
        <v/>
      </c>
      <c r="L94" s="11"/>
      <c r="M94" s="12"/>
      <c r="N94" s="12"/>
      <c r="O94" s="16" t="str">
        <f aca="true">IFERROR(IF(OR(N94="",H94&lt;&gt;"Open"),"",TODAY()-N94),"")</f>
        <v/>
      </c>
      <c r="P94" s="11"/>
      <c r="Q94" s="11"/>
      <c r="R94" s="17"/>
    </row>
    <row r="95" customFormat="false" ht="15" hidden="false" customHeight="false" outlineLevel="0" collapsed="false">
      <c r="A95" s="11"/>
      <c r="B95" s="11"/>
      <c r="C95" s="11"/>
      <c r="D95" s="11"/>
      <c r="E95" s="12"/>
      <c r="F95" s="11"/>
      <c r="G95" s="12"/>
      <c r="H95" s="11"/>
      <c r="I95" s="13"/>
      <c r="J95" s="14"/>
      <c r="K95" s="15" t="str">
        <f aca="false">IFERROR(IF(I95="","",I95*J95/100),"")</f>
        <v/>
      </c>
      <c r="L95" s="11"/>
      <c r="M95" s="12"/>
      <c r="N95" s="12"/>
      <c r="O95" s="16" t="str">
        <f aca="true">IFERROR(IF(OR(N95="",H95&lt;&gt;"Open"),"",TODAY()-N95),"")</f>
        <v/>
      </c>
      <c r="P95" s="11"/>
      <c r="Q95" s="11"/>
      <c r="R95" s="17"/>
    </row>
    <row r="96" customFormat="false" ht="15" hidden="false" customHeight="false" outlineLevel="0" collapsed="false">
      <c r="A96" s="11"/>
      <c r="B96" s="11"/>
      <c r="C96" s="11"/>
      <c r="D96" s="11"/>
      <c r="E96" s="12"/>
      <c r="F96" s="11"/>
      <c r="G96" s="12"/>
      <c r="H96" s="11"/>
      <c r="I96" s="13"/>
      <c r="J96" s="14"/>
      <c r="K96" s="15" t="str">
        <f aca="false">IFERROR(IF(I96="","",I96*J96/100),"")</f>
        <v/>
      </c>
      <c r="L96" s="11"/>
      <c r="M96" s="12"/>
      <c r="N96" s="12"/>
      <c r="O96" s="16" t="str">
        <f aca="true">IFERROR(IF(OR(N96="",H96&lt;&gt;"Open"),"",TODAY()-N96),"")</f>
        <v/>
      </c>
      <c r="P96" s="11"/>
      <c r="Q96" s="11"/>
      <c r="R96" s="17"/>
    </row>
    <row r="97" customFormat="false" ht="15" hidden="false" customHeight="false" outlineLevel="0" collapsed="false">
      <c r="A97" s="11"/>
      <c r="B97" s="11"/>
      <c r="C97" s="11"/>
      <c r="D97" s="11"/>
      <c r="E97" s="12"/>
      <c r="F97" s="11"/>
      <c r="G97" s="12"/>
      <c r="H97" s="11"/>
      <c r="I97" s="13"/>
      <c r="J97" s="14"/>
      <c r="K97" s="15" t="str">
        <f aca="false">IFERROR(IF(I97="","",I97*J97/100),"")</f>
        <v/>
      </c>
      <c r="L97" s="11"/>
      <c r="M97" s="12"/>
      <c r="N97" s="12"/>
      <c r="O97" s="16" t="str">
        <f aca="true">IFERROR(IF(OR(N97="",H97&lt;&gt;"Open"),"",TODAY()-N97),"")</f>
        <v/>
      </c>
      <c r="P97" s="11"/>
      <c r="Q97" s="11"/>
      <c r="R97" s="17"/>
    </row>
    <row r="98" customFormat="false" ht="15" hidden="false" customHeight="false" outlineLevel="0" collapsed="false">
      <c r="A98" s="11"/>
      <c r="B98" s="11"/>
      <c r="C98" s="11"/>
      <c r="D98" s="11"/>
      <c r="E98" s="12"/>
      <c r="F98" s="11"/>
      <c r="G98" s="12"/>
      <c r="H98" s="11"/>
      <c r="I98" s="13"/>
      <c r="J98" s="14"/>
      <c r="K98" s="15" t="str">
        <f aca="false">IFERROR(IF(I98="","",I98*J98/100),"")</f>
        <v/>
      </c>
      <c r="L98" s="11"/>
      <c r="M98" s="12"/>
      <c r="N98" s="12"/>
      <c r="O98" s="16" t="str">
        <f aca="true">IFERROR(IF(OR(N98="",H98&lt;&gt;"Open"),"",TODAY()-N98),"")</f>
        <v/>
      </c>
      <c r="P98" s="11"/>
      <c r="Q98" s="11"/>
      <c r="R98" s="17"/>
    </row>
    <row r="99" customFormat="false" ht="15" hidden="false" customHeight="false" outlineLevel="0" collapsed="false">
      <c r="A99" s="11"/>
      <c r="B99" s="11"/>
      <c r="C99" s="11"/>
      <c r="D99" s="11"/>
      <c r="E99" s="12"/>
      <c r="F99" s="11"/>
      <c r="G99" s="12"/>
      <c r="H99" s="11"/>
      <c r="I99" s="13"/>
      <c r="J99" s="14"/>
      <c r="K99" s="15" t="str">
        <f aca="false">IFERROR(IF(I99="","",I99*J99/100),"")</f>
        <v/>
      </c>
      <c r="L99" s="11"/>
      <c r="M99" s="12"/>
      <c r="N99" s="12"/>
      <c r="O99" s="16" t="str">
        <f aca="true">IFERROR(IF(OR(N99="",H99&lt;&gt;"Open"),"",TODAY()-N99),"")</f>
        <v/>
      </c>
      <c r="P99" s="11"/>
      <c r="Q99" s="11"/>
      <c r="R99" s="17"/>
    </row>
    <row r="100" customFormat="false" ht="15" hidden="false" customHeight="false" outlineLevel="0" collapsed="false">
      <c r="A100" s="11"/>
      <c r="B100" s="11"/>
      <c r="C100" s="11"/>
      <c r="D100" s="11"/>
      <c r="E100" s="12"/>
      <c r="F100" s="11"/>
      <c r="G100" s="12"/>
      <c r="H100" s="11"/>
      <c r="I100" s="13"/>
      <c r="J100" s="14"/>
      <c r="K100" s="15" t="str">
        <f aca="false">IFERROR(IF(I100="","",I100*J100/100),"")</f>
        <v/>
      </c>
      <c r="L100" s="11"/>
      <c r="M100" s="12"/>
      <c r="N100" s="12"/>
      <c r="O100" s="16" t="str">
        <f aca="true">IFERROR(IF(OR(N100="",H100&lt;&gt;"Open"),"",TODAY()-N100),"")</f>
        <v/>
      </c>
      <c r="P100" s="11"/>
      <c r="Q100" s="11"/>
      <c r="R100" s="17"/>
    </row>
    <row r="101" customFormat="false" ht="15" hidden="false" customHeight="false" outlineLevel="0" collapsed="false">
      <c r="A101" s="11"/>
      <c r="B101" s="11"/>
      <c r="C101" s="11"/>
      <c r="D101" s="11"/>
      <c r="E101" s="12"/>
      <c r="F101" s="11"/>
      <c r="G101" s="12"/>
      <c r="H101" s="11"/>
      <c r="I101" s="13"/>
      <c r="J101" s="14"/>
      <c r="K101" s="15" t="str">
        <f aca="false">IFERROR(IF(I101="","",I101*J101/100),"")</f>
        <v/>
      </c>
      <c r="L101" s="11"/>
      <c r="M101" s="12"/>
      <c r="N101" s="12"/>
      <c r="O101" s="16" t="str">
        <f aca="true">IFERROR(IF(OR(N101="",H101&lt;&gt;"Open"),"",TODAY()-N101),"")</f>
        <v/>
      </c>
      <c r="P101" s="11"/>
      <c r="Q101" s="11"/>
      <c r="R101" s="17"/>
    </row>
    <row r="102" customFormat="false" ht="15" hidden="false" customHeight="false" outlineLevel="0" collapsed="false">
      <c r="A102" s="11"/>
      <c r="B102" s="11"/>
      <c r="C102" s="11"/>
      <c r="D102" s="11"/>
      <c r="E102" s="12"/>
      <c r="F102" s="11"/>
      <c r="G102" s="12"/>
      <c r="H102" s="11"/>
      <c r="I102" s="13"/>
      <c r="J102" s="14"/>
      <c r="K102" s="15" t="str">
        <f aca="false">IFERROR(IF(I102="","",I102*J102/100),"")</f>
        <v/>
      </c>
      <c r="L102" s="11"/>
      <c r="M102" s="12"/>
      <c r="N102" s="12"/>
      <c r="O102" s="16" t="str">
        <f aca="true">IFERROR(IF(OR(N102="",H102&lt;&gt;"Open"),"",TODAY()-N102),"")</f>
        <v/>
      </c>
      <c r="P102" s="11"/>
      <c r="Q102" s="11"/>
      <c r="R102" s="17"/>
    </row>
    <row r="103" customFormat="false" ht="15" hidden="false" customHeight="false" outlineLevel="0" collapsed="false">
      <c r="A103" s="11"/>
      <c r="B103" s="11"/>
      <c r="C103" s="11"/>
      <c r="D103" s="11"/>
      <c r="E103" s="12"/>
      <c r="F103" s="11"/>
      <c r="G103" s="12"/>
      <c r="H103" s="11"/>
      <c r="I103" s="13"/>
      <c r="J103" s="14"/>
      <c r="K103" s="15" t="str">
        <f aca="false">IFERROR(IF(I103="","",I103*J103/100),"")</f>
        <v/>
      </c>
      <c r="L103" s="11"/>
      <c r="M103" s="12"/>
      <c r="N103" s="12"/>
      <c r="O103" s="16" t="str">
        <f aca="true">IFERROR(IF(OR(N103="",H103&lt;&gt;"Open"),"",TODAY()-N103),"")</f>
        <v/>
      </c>
      <c r="P103" s="11"/>
      <c r="Q103" s="11"/>
      <c r="R103" s="17"/>
    </row>
    <row r="104" customFormat="false" ht="15" hidden="false" customHeight="false" outlineLevel="0" collapsed="false">
      <c r="A104" s="11"/>
      <c r="B104" s="11"/>
      <c r="C104" s="11"/>
      <c r="D104" s="11"/>
      <c r="E104" s="12"/>
      <c r="F104" s="11"/>
      <c r="G104" s="12"/>
      <c r="H104" s="11"/>
      <c r="I104" s="13"/>
      <c r="J104" s="14"/>
      <c r="K104" s="15" t="str">
        <f aca="false">IFERROR(IF(I104="","",I104*J104/100),"")</f>
        <v/>
      </c>
      <c r="L104" s="11"/>
      <c r="M104" s="12"/>
      <c r="N104" s="12"/>
      <c r="O104" s="16" t="str">
        <f aca="true">IFERROR(IF(OR(N104="",H104&lt;&gt;"Open"),"",TODAY()-N104),"")</f>
        <v/>
      </c>
      <c r="P104" s="11"/>
      <c r="Q104" s="11"/>
      <c r="R104" s="17"/>
    </row>
    <row r="105" customFormat="false" ht="15" hidden="false" customHeight="false" outlineLevel="0" collapsed="false">
      <c r="A105" s="11"/>
      <c r="B105" s="11"/>
      <c r="C105" s="11"/>
      <c r="D105" s="11"/>
      <c r="E105" s="12"/>
      <c r="F105" s="11"/>
      <c r="G105" s="12"/>
      <c r="H105" s="11"/>
      <c r="I105" s="13"/>
      <c r="J105" s="14"/>
      <c r="K105" s="15" t="str">
        <f aca="false">IFERROR(IF(I105="","",I105*J105/100),"")</f>
        <v/>
      </c>
      <c r="L105" s="11"/>
      <c r="M105" s="12"/>
      <c r="N105" s="12"/>
      <c r="O105" s="16" t="str">
        <f aca="true">IFERROR(IF(OR(N105="",H105&lt;&gt;"Open"),"",TODAY()-N105),"")</f>
        <v/>
      </c>
      <c r="P105" s="11"/>
      <c r="Q105" s="11"/>
      <c r="R105" s="17"/>
    </row>
    <row r="106" customFormat="false" ht="15" hidden="false" customHeight="false" outlineLevel="0" collapsed="false">
      <c r="A106" s="11"/>
      <c r="B106" s="11"/>
      <c r="C106" s="11"/>
      <c r="D106" s="11"/>
      <c r="E106" s="12"/>
      <c r="F106" s="11"/>
      <c r="G106" s="12"/>
      <c r="H106" s="11"/>
      <c r="I106" s="13"/>
      <c r="J106" s="14"/>
      <c r="K106" s="15" t="str">
        <f aca="false">IFERROR(IF(I106="","",I106*J106/100),"")</f>
        <v/>
      </c>
      <c r="L106" s="11"/>
      <c r="M106" s="12"/>
      <c r="N106" s="12"/>
      <c r="O106" s="16" t="str">
        <f aca="true">IFERROR(IF(OR(N106="",H106&lt;&gt;"Open"),"",TODAY()-N106),"")</f>
        <v/>
      </c>
      <c r="P106" s="11"/>
      <c r="Q106" s="11"/>
      <c r="R106" s="17"/>
    </row>
    <row r="107" customFormat="false" ht="15" hidden="false" customHeight="false" outlineLevel="0" collapsed="false">
      <c r="A107" s="11"/>
      <c r="B107" s="11"/>
      <c r="C107" s="11"/>
      <c r="D107" s="11"/>
      <c r="E107" s="12"/>
      <c r="F107" s="11"/>
      <c r="G107" s="12"/>
      <c r="H107" s="11"/>
      <c r="I107" s="13"/>
      <c r="J107" s="14"/>
      <c r="K107" s="15" t="str">
        <f aca="false">IFERROR(IF(I107="","",I107*J107/100),"")</f>
        <v/>
      </c>
      <c r="L107" s="11"/>
      <c r="M107" s="12"/>
      <c r="N107" s="12"/>
      <c r="O107" s="16" t="str">
        <f aca="true">IFERROR(IF(OR(N107="",H107&lt;&gt;"Open"),"",TODAY()-N107),"")</f>
        <v/>
      </c>
      <c r="P107" s="11"/>
      <c r="Q107" s="11"/>
      <c r="R107" s="17"/>
    </row>
    <row r="108" customFormat="false" ht="15" hidden="false" customHeight="false" outlineLevel="0" collapsed="false">
      <c r="A108" s="11"/>
      <c r="B108" s="11"/>
      <c r="C108" s="11"/>
      <c r="D108" s="11"/>
      <c r="E108" s="12"/>
      <c r="F108" s="11"/>
      <c r="G108" s="12"/>
      <c r="H108" s="11"/>
      <c r="I108" s="13"/>
      <c r="J108" s="14"/>
      <c r="K108" s="15" t="str">
        <f aca="false">IFERROR(IF(I108="","",I108*J108/100),"")</f>
        <v/>
      </c>
      <c r="L108" s="11"/>
      <c r="M108" s="12"/>
      <c r="N108" s="12"/>
      <c r="O108" s="16" t="str">
        <f aca="true">IFERROR(IF(OR(N108="",H108&lt;&gt;"Open"),"",TODAY()-N108),"")</f>
        <v/>
      </c>
      <c r="P108" s="11"/>
      <c r="Q108" s="11"/>
      <c r="R108" s="17"/>
    </row>
    <row r="109" customFormat="false" ht="15" hidden="false" customHeight="false" outlineLevel="0" collapsed="false">
      <c r="A109" s="11"/>
      <c r="B109" s="11"/>
      <c r="C109" s="11"/>
      <c r="D109" s="11"/>
      <c r="E109" s="12"/>
      <c r="F109" s="11"/>
      <c r="G109" s="12"/>
      <c r="H109" s="11"/>
      <c r="I109" s="13"/>
      <c r="J109" s="14"/>
      <c r="K109" s="15" t="str">
        <f aca="false">IFERROR(IF(I109="","",I109*J109/100),"")</f>
        <v/>
      </c>
      <c r="L109" s="11"/>
      <c r="M109" s="12"/>
      <c r="N109" s="12"/>
      <c r="O109" s="16" t="str">
        <f aca="true">IFERROR(IF(OR(N109="",H109&lt;&gt;"Open"),"",TODAY()-N109),"")</f>
        <v/>
      </c>
      <c r="P109" s="11"/>
      <c r="Q109" s="11"/>
      <c r="R109" s="17"/>
    </row>
    <row r="110" customFormat="false" ht="15" hidden="false" customHeight="false" outlineLevel="0" collapsed="false">
      <c r="A110" s="11"/>
      <c r="B110" s="11"/>
      <c r="C110" s="11"/>
      <c r="D110" s="11"/>
      <c r="E110" s="12"/>
      <c r="F110" s="11"/>
      <c r="G110" s="12"/>
      <c r="H110" s="11"/>
      <c r="I110" s="13"/>
      <c r="J110" s="14"/>
      <c r="K110" s="15" t="str">
        <f aca="false">IFERROR(IF(I110="","",I110*J110/100),"")</f>
        <v/>
      </c>
      <c r="L110" s="11"/>
      <c r="M110" s="12"/>
      <c r="N110" s="12"/>
      <c r="O110" s="16" t="str">
        <f aca="true">IFERROR(IF(OR(N110="",H110&lt;&gt;"Open"),"",TODAY()-N110),"")</f>
        <v/>
      </c>
      <c r="P110" s="11"/>
      <c r="Q110" s="11"/>
      <c r="R110" s="17"/>
    </row>
    <row r="111" customFormat="false" ht="15" hidden="false" customHeight="false" outlineLevel="0" collapsed="false">
      <c r="A111" s="11"/>
      <c r="B111" s="11"/>
      <c r="C111" s="11"/>
      <c r="D111" s="11"/>
      <c r="E111" s="12"/>
      <c r="F111" s="11"/>
      <c r="G111" s="12"/>
      <c r="H111" s="11"/>
      <c r="I111" s="13"/>
      <c r="J111" s="14"/>
      <c r="K111" s="15" t="str">
        <f aca="false">IFERROR(IF(I111="","",I111*J111/100),"")</f>
        <v/>
      </c>
      <c r="L111" s="11"/>
      <c r="M111" s="12"/>
      <c r="N111" s="12"/>
      <c r="O111" s="16" t="str">
        <f aca="true">IFERROR(IF(OR(N111="",H111&lt;&gt;"Open"),"",TODAY()-N111),"")</f>
        <v/>
      </c>
      <c r="P111" s="11"/>
      <c r="Q111" s="11"/>
      <c r="R111" s="17"/>
    </row>
    <row r="112" customFormat="false" ht="15" hidden="false" customHeight="false" outlineLevel="0" collapsed="false">
      <c r="A112" s="11"/>
      <c r="B112" s="11"/>
      <c r="C112" s="11"/>
      <c r="D112" s="11"/>
      <c r="E112" s="12"/>
      <c r="F112" s="11"/>
      <c r="G112" s="12"/>
      <c r="H112" s="11"/>
      <c r="I112" s="13"/>
      <c r="J112" s="14"/>
      <c r="K112" s="15" t="str">
        <f aca="false">IFERROR(IF(I112="","",I112*J112/100),"")</f>
        <v/>
      </c>
      <c r="L112" s="11"/>
      <c r="M112" s="12"/>
      <c r="N112" s="12"/>
      <c r="O112" s="16" t="str">
        <f aca="true">IFERROR(IF(OR(N112="",H112&lt;&gt;"Open"),"",TODAY()-N112),"")</f>
        <v/>
      </c>
      <c r="P112" s="11"/>
      <c r="Q112" s="11"/>
      <c r="R112" s="17"/>
    </row>
    <row r="113" customFormat="false" ht="15" hidden="false" customHeight="false" outlineLevel="0" collapsed="false">
      <c r="A113" s="11"/>
      <c r="B113" s="11"/>
      <c r="C113" s="11"/>
      <c r="D113" s="11"/>
      <c r="E113" s="12"/>
      <c r="F113" s="11"/>
      <c r="G113" s="12"/>
      <c r="H113" s="11"/>
      <c r="I113" s="13"/>
      <c r="J113" s="14"/>
      <c r="K113" s="15" t="str">
        <f aca="false">IFERROR(IF(I113="","",I113*J113/100),"")</f>
        <v/>
      </c>
      <c r="L113" s="11"/>
      <c r="M113" s="12"/>
      <c r="N113" s="12"/>
      <c r="O113" s="16" t="str">
        <f aca="true">IFERROR(IF(OR(N113="",H113&lt;&gt;"Open"),"",TODAY()-N113),"")</f>
        <v/>
      </c>
      <c r="P113" s="11"/>
      <c r="Q113" s="11"/>
      <c r="R113" s="17"/>
    </row>
    <row r="114" customFormat="false" ht="15" hidden="false" customHeight="false" outlineLevel="0" collapsed="false">
      <c r="A114" s="11"/>
      <c r="B114" s="11"/>
      <c r="C114" s="11"/>
      <c r="D114" s="11"/>
      <c r="E114" s="12"/>
      <c r="F114" s="11"/>
      <c r="G114" s="12"/>
      <c r="H114" s="11"/>
      <c r="I114" s="13"/>
      <c r="J114" s="14"/>
      <c r="K114" s="15" t="str">
        <f aca="false">IFERROR(IF(I114="","",I114*J114/100),"")</f>
        <v/>
      </c>
      <c r="L114" s="11"/>
      <c r="M114" s="12"/>
      <c r="N114" s="12"/>
      <c r="O114" s="16" t="str">
        <f aca="true">IFERROR(IF(OR(N114="",H114&lt;&gt;"Open"),"",TODAY()-N114),"")</f>
        <v/>
      </c>
      <c r="P114" s="11"/>
      <c r="Q114" s="11"/>
      <c r="R114" s="17"/>
    </row>
    <row r="115" customFormat="false" ht="15" hidden="false" customHeight="false" outlineLevel="0" collapsed="false">
      <c r="A115" s="11"/>
      <c r="B115" s="11"/>
      <c r="C115" s="11"/>
      <c r="D115" s="11"/>
      <c r="E115" s="12"/>
      <c r="F115" s="11"/>
      <c r="G115" s="12"/>
      <c r="H115" s="11"/>
      <c r="I115" s="13"/>
      <c r="J115" s="14"/>
      <c r="K115" s="15" t="str">
        <f aca="false">IFERROR(IF(I115="","",I115*J115/100),"")</f>
        <v/>
      </c>
      <c r="L115" s="11"/>
      <c r="M115" s="12"/>
      <c r="N115" s="12"/>
      <c r="O115" s="16" t="str">
        <f aca="true">IFERROR(IF(OR(N115="",H115&lt;&gt;"Open"),"",TODAY()-N115),"")</f>
        <v/>
      </c>
      <c r="P115" s="11"/>
      <c r="Q115" s="11"/>
      <c r="R115" s="17"/>
    </row>
    <row r="116" customFormat="false" ht="15" hidden="false" customHeight="false" outlineLevel="0" collapsed="false">
      <c r="A116" s="11"/>
      <c r="B116" s="11"/>
      <c r="C116" s="11"/>
      <c r="D116" s="11"/>
      <c r="E116" s="12"/>
      <c r="F116" s="11"/>
      <c r="G116" s="12"/>
      <c r="H116" s="11"/>
      <c r="I116" s="13"/>
      <c r="J116" s="14"/>
      <c r="K116" s="15" t="str">
        <f aca="false">IFERROR(IF(I116="","",I116*J116/100),"")</f>
        <v/>
      </c>
      <c r="L116" s="11"/>
      <c r="M116" s="12"/>
      <c r="N116" s="12"/>
      <c r="O116" s="16" t="str">
        <f aca="true">IFERROR(IF(OR(N116="",H116&lt;&gt;"Open"),"",TODAY()-N116),"")</f>
        <v/>
      </c>
      <c r="P116" s="11"/>
      <c r="Q116" s="11"/>
      <c r="R116" s="17"/>
    </row>
    <row r="117" customFormat="false" ht="15" hidden="false" customHeight="false" outlineLevel="0" collapsed="false">
      <c r="A117" s="11"/>
      <c r="B117" s="11"/>
      <c r="C117" s="11"/>
      <c r="D117" s="11"/>
      <c r="E117" s="12"/>
      <c r="F117" s="11"/>
      <c r="G117" s="12"/>
      <c r="H117" s="11"/>
      <c r="I117" s="13"/>
      <c r="J117" s="14"/>
      <c r="K117" s="15" t="str">
        <f aca="false">IFERROR(IF(I117="","",I117*J117/100),"")</f>
        <v/>
      </c>
      <c r="L117" s="11"/>
      <c r="M117" s="12"/>
      <c r="N117" s="12"/>
      <c r="O117" s="16" t="str">
        <f aca="true">IFERROR(IF(OR(N117="",H117&lt;&gt;"Open"),"",TODAY()-N117),"")</f>
        <v/>
      </c>
      <c r="P117" s="11"/>
      <c r="Q117" s="11"/>
      <c r="R117" s="17"/>
    </row>
    <row r="118" customFormat="false" ht="15" hidden="false" customHeight="false" outlineLevel="0" collapsed="false">
      <c r="A118" s="11"/>
      <c r="B118" s="11"/>
      <c r="C118" s="11"/>
      <c r="D118" s="11"/>
      <c r="E118" s="12"/>
      <c r="F118" s="11"/>
      <c r="G118" s="12"/>
      <c r="H118" s="11"/>
      <c r="I118" s="13"/>
      <c r="J118" s="14"/>
      <c r="K118" s="15" t="str">
        <f aca="false">IFERROR(IF(I118="","",I118*J118/100),"")</f>
        <v/>
      </c>
      <c r="L118" s="11"/>
      <c r="M118" s="12"/>
      <c r="N118" s="12"/>
      <c r="O118" s="16" t="str">
        <f aca="true">IFERROR(IF(OR(N118="",H118&lt;&gt;"Open"),"",TODAY()-N118),"")</f>
        <v/>
      </c>
      <c r="P118" s="11"/>
      <c r="Q118" s="11"/>
      <c r="R118" s="17"/>
    </row>
    <row r="119" customFormat="false" ht="15" hidden="false" customHeight="false" outlineLevel="0" collapsed="false">
      <c r="A119" s="11"/>
      <c r="B119" s="11"/>
      <c r="C119" s="11"/>
      <c r="D119" s="11"/>
      <c r="E119" s="12"/>
      <c r="F119" s="11"/>
      <c r="G119" s="12"/>
      <c r="H119" s="11"/>
      <c r="I119" s="13"/>
      <c r="J119" s="14"/>
      <c r="K119" s="15" t="str">
        <f aca="false">IFERROR(IF(I119="","",I119*J119/100),"")</f>
        <v/>
      </c>
      <c r="L119" s="11"/>
      <c r="M119" s="12"/>
      <c r="N119" s="12"/>
      <c r="O119" s="16" t="str">
        <f aca="true">IFERROR(IF(OR(N119="",H119&lt;&gt;"Open"),"",TODAY()-N119),"")</f>
        <v/>
      </c>
      <c r="P119" s="11"/>
      <c r="Q119" s="11"/>
      <c r="R119" s="17"/>
    </row>
    <row r="120" customFormat="false" ht="15" hidden="false" customHeight="false" outlineLevel="0" collapsed="false">
      <c r="A120" s="11"/>
      <c r="B120" s="11"/>
      <c r="C120" s="11"/>
      <c r="D120" s="11"/>
      <c r="E120" s="12"/>
      <c r="F120" s="11"/>
      <c r="G120" s="12"/>
      <c r="H120" s="11"/>
      <c r="I120" s="13"/>
      <c r="J120" s="14"/>
      <c r="K120" s="15" t="str">
        <f aca="false">IFERROR(IF(I120="","",I120*J120/100),"")</f>
        <v/>
      </c>
      <c r="L120" s="11"/>
      <c r="M120" s="12"/>
      <c r="N120" s="12"/>
      <c r="O120" s="16" t="str">
        <f aca="true">IFERROR(IF(OR(N120="",H120&lt;&gt;"Open"),"",TODAY()-N120),"")</f>
        <v/>
      </c>
      <c r="P120" s="11"/>
      <c r="Q120" s="11"/>
      <c r="R120" s="17"/>
    </row>
    <row r="121" customFormat="false" ht="15" hidden="false" customHeight="false" outlineLevel="0" collapsed="false">
      <c r="A121" s="11"/>
      <c r="B121" s="11"/>
      <c r="C121" s="11"/>
      <c r="D121" s="11"/>
      <c r="E121" s="12"/>
      <c r="F121" s="11"/>
      <c r="G121" s="12"/>
      <c r="H121" s="11"/>
      <c r="I121" s="13"/>
      <c r="J121" s="14"/>
      <c r="K121" s="15" t="str">
        <f aca="false">IFERROR(IF(I121="","",I121*J121/100),"")</f>
        <v/>
      </c>
      <c r="L121" s="11"/>
      <c r="M121" s="12"/>
      <c r="N121" s="12"/>
      <c r="O121" s="16" t="str">
        <f aca="true">IFERROR(IF(OR(N121="",H121&lt;&gt;"Open"),"",TODAY()-N121),"")</f>
        <v/>
      </c>
      <c r="P121" s="11"/>
      <c r="Q121" s="11"/>
      <c r="R121" s="17"/>
    </row>
    <row r="122" customFormat="false" ht="15" hidden="false" customHeight="false" outlineLevel="0" collapsed="false">
      <c r="A122" s="11"/>
      <c r="B122" s="11"/>
      <c r="C122" s="11"/>
      <c r="D122" s="11"/>
      <c r="E122" s="12"/>
      <c r="F122" s="11"/>
      <c r="G122" s="12"/>
      <c r="H122" s="11"/>
      <c r="I122" s="13"/>
      <c r="J122" s="14"/>
      <c r="K122" s="15" t="str">
        <f aca="false">IFERROR(IF(I122="","",I122*J122/100),"")</f>
        <v/>
      </c>
      <c r="L122" s="11"/>
      <c r="M122" s="12"/>
      <c r="N122" s="12"/>
      <c r="O122" s="16" t="str">
        <f aca="true">IFERROR(IF(OR(N122="",H122&lt;&gt;"Open"),"",TODAY()-N122),"")</f>
        <v/>
      </c>
      <c r="P122" s="11"/>
      <c r="Q122" s="11"/>
      <c r="R122" s="17"/>
    </row>
    <row r="123" customFormat="false" ht="15" hidden="false" customHeight="false" outlineLevel="0" collapsed="false">
      <c r="A123" s="11"/>
      <c r="B123" s="11"/>
      <c r="C123" s="11"/>
      <c r="D123" s="11"/>
      <c r="E123" s="12"/>
      <c r="F123" s="11"/>
      <c r="G123" s="12"/>
      <c r="H123" s="11"/>
      <c r="I123" s="13"/>
      <c r="J123" s="14"/>
      <c r="K123" s="15" t="str">
        <f aca="false">IFERROR(IF(I123="","",I123*J123/100),"")</f>
        <v/>
      </c>
      <c r="L123" s="11"/>
      <c r="M123" s="12"/>
      <c r="N123" s="12"/>
      <c r="O123" s="16" t="str">
        <f aca="true">IFERROR(IF(OR(N123="",H123&lt;&gt;"Open"),"",TODAY()-N123),"")</f>
        <v/>
      </c>
      <c r="P123" s="11"/>
      <c r="Q123" s="11"/>
      <c r="R123" s="17"/>
    </row>
    <row r="124" customFormat="false" ht="15" hidden="false" customHeight="false" outlineLevel="0" collapsed="false">
      <c r="A124" s="11"/>
      <c r="B124" s="11"/>
      <c r="C124" s="11"/>
      <c r="D124" s="11"/>
      <c r="E124" s="12"/>
      <c r="F124" s="11"/>
      <c r="G124" s="12"/>
      <c r="H124" s="11"/>
      <c r="I124" s="13"/>
      <c r="J124" s="14"/>
      <c r="K124" s="15" t="str">
        <f aca="false">IFERROR(IF(I124="","",I124*J124/100),"")</f>
        <v/>
      </c>
      <c r="L124" s="11"/>
      <c r="M124" s="12"/>
      <c r="N124" s="12"/>
      <c r="O124" s="16" t="str">
        <f aca="true">IFERROR(IF(OR(N124="",H124&lt;&gt;"Open"),"",TODAY()-N124),"")</f>
        <v/>
      </c>
      <c r="P124" s="11"/>
      <c r="Q124" s="11"/>
      <c r="R124" s="17"/>
    </row>
    <row r="125" customFormat="false" ht="15" hidden="false" customHeight="false" outlineLevel="0" collapsed="false">
      <c r="A125" s="11"/>
      <c r="B125" s="11"/>
      <c r="C125" s="11"/>
      <c r="D125" s="11"/>
      <c r="E125" s="12"/>
      <c r="F125" s="11"/>
      <c r="G125" s="12"/>
      <c r="H125" s="11"/>
      <c r="I125" s="13"/>
      <c r="J125" s="14"/>
      <c r="K125" s="15" t="str">
        <f aca="false">IFERROR(IF(I125="","",I125*J125/100),"")</f>
        <v/>
      </c>
      <c r="L125" s="11"/>
      <c r="M125" s="12"/>
      <c r="N125" s="12"/>
      <c r="O125" s="16" t="str">
        <f aca="true">IFERROR(IF(OR(N125="",H125&lt;&gt;"Open"),"",TODAY()-N125),"")</f>
        <v/>
      </c>
      <c r="P125" s="11"/>
      <c r="Q125" s="11"/>
      <c r="R125" s="17"/>
    </row>
    <row r="126" customFormat="false" ht="15" hidden="false" customHeight="false" outlineLevel="0" collapsed="false">
      <c r="A126" s="11"/>
      <c r="B126" s="11"/>
      <c r="C126" s="11"/>
      <c r="D126" s="11"/>
      <c r="E126" s="12"/>
      <c r="F126" s="11"/>
      <c r="G126" s="12"/>
      <c r="H126" s="11"/>
      <c r="I126" s="13"/>
      <c r="J126" s="14"/>
      <c r="K126" s="15" t="str">
        <f aca="false">IFERROR(IF(I126="","",I126*J126/100),"")</f>
        <v/>
      </c>
      <c r="L126" s="11"/>
      <c r="M126" s="12"/>
      <c r="N126" s="12"/>
      <c r="O126" s="16" t="str">
        <f aca="true">IFERROR(IF(OR(N126="",H126&lt;&gt;"Open"),"",TODAY()-N126),"")</f>
        <v/>
      </c>
      <c r="P126" s="11"/>
      <c r="Q126" s="11"/>
      <c r="R126" s="17"/>
    </row>
    <row r="127" customFormat="false" ht="15" hidden="false" customHeight="false" outlineLevel="0" collapsed="false">
      <c r="A127" s="11"/>
      <c r="B127" s="11"/>
      <c r="C127" s="11"/>
      <c r="D127" s="11"/>
      <c r="E127" s="12"/>
      <c r="F127" s="11"/>
      <c r="G127" s="12"/>
      <c r="H127" s="11"/>
      <c r="I127" s="13"/>
      <c r="J127" s="14"/>
      <c r="K127" s="15" t="str">
        <f aca="false">IFERROR(IF(I127="","",I127*J127/100),"")</f>
        <v/>
      </c>
      <c r="L127" s="11"/>
      <c r="M127" s="12"/>
      <c r="N127" s="12"/>
      <c r="O127" s="16" t="str">
        <f aca="true">IFERROR(IF(OR(N127="",H127&lt;&gt;"Open"),"",TODAY()-N127),"")</f>
        <v/>
      </c>
      <c r="P127" s="11"/>
      <c r="Q127" s="11"/>
      <c r="R127" s="17"/>
    </row>
    <row r="128" customFormat="false" ht="15" hidden="false" customHeight="false" outlineLevel="0" collapsed="false">
      <c r="A128" s="11"/>
      <c r="B128" s="11"/>
      <c r="C128" s="11"/>
      <c r="D128" s="11"/>
      <c r="E128" s="12"/>
      <c r="F128" s="11"/>
      <c r="G128" s="12"/>
      <c r="H128" s="11"/>
      <c r="I128" s="13"/>
      <c r="J128" s="14"/>
      <c r="K128" s="15" t="str">
        <f aca="false">IFERROR(IF(I128="","",I128*J128/100),"")</f>
        <v/>
      </c>
      <c r="L128" s="11"/>
      <c r="M128" s="12"/>
      <c r="N128" s="12"/>
      <c r="O128" s="16" t="str">
        <f aca="true">IFERROR(IF(OR(N128="",H128&lt;&gt;"Open"),"",TODAY()-N128),"")</f>
        <v/>
      </c>
      <c r="P128" s="11"/>
      <c r="Q128" s="11"/>
      <c r="R128" s="17"/>
    </row>
    <row r="129" customFormat="false" ht="15" hidden="false" customHeight="false" outlineLevel="0" collapsed="false">
      <c r="A129" s="11"/>
      <c r="B129" s="11"/>
      <c r="C129" s="11"/>
      <c r="D129" s="11"/>
      <c r="E129" s="12"/>
      <c r="F129" s="11"/>
      <c r="G129" s="12"/>
      <c r="H129" s="11"/>
      <c r="I129" s="13"/>
      <c r="J129" s="14"/>
      <c r="K129" s="15" t="str">
        <f aca="false">IFERROR(IF(I129="","",I129*J129/100),"")</f>
        <v/>
      </c>
      <c r="L129" s="11"/>
      <c r="M129" s="12"/>
      <c r="N129" s="12"/>
      <c r="O129" s="16" t="str">
        <f aca="true">IFERROR(IF(OR(N129="",H129&lt;&gt;"Open"),"",TODAY()-N129),"")</f>
        <v/>
      </c>
      <c r="P129" s="11"/>
      <c r="Q129" s="11"/>
      <c r="R129" s="17"/>
    </row>
    <row r="130" customFormat="false" ht="15" hidden="false" customHeight="false" outlineLevel="0" collapsed="false">
      <c r="A130" s="11"/>
      <c r="B130" s="11"/>
      <c r="C130" s="11"/>
      <c r="D130" s="11"/>
      <c r="E130" s="12"/>
      <c r="F130" s="11"/>
      <c r="G130" s="12"/>
      <c r="H130" s="11"/>
      <c r="I130" s="13"/>
      <c r="J130" s="14"/>
      <c r="K130" s="15" t="str">
        <f aca="false">IFERROR(IF(I130="","",I130*J130/100),"")</f>
        <v/>
      </c>
      <c r="L130" s="11"/>
      <c r="M130" s="12"/>
      <c r="N130" s="12"/>
      <c r="O130" s="16" t="str">
        <f aca="true">IFERROR(IF(OR(N130="",H130&lt;&gt;"Open"),"",TODAY()-N130),"")</f>
        <v/>
      </c>
      <c r="P130" s="11"/>
      <c r="Q130" s="11"/>
      <c r="R130" s="17"/>
    </row>
    <row r="131" customFormat="false" ht="15" hidden="false" customHeight="false" outlineLevel="0" collapsed="false">
      <c r="A131" s="11"/>
      <c r="B131" s="11"/>
      <c r="C131" s="11"/>
      <c r="D131" s="11"/>
      <c r="E131" s="12"/>
      <c r="F131" s="11"/>
      <c r="G131" s="12"/>
      <c r="H131" s="11"/>
      <c r="I131" s="13"/>
      <c r="J131" s="14"/>
      <c r="K131" s="15" t="str">
        <f aca="false">IFERROR(IF(I131="","",I131*J131/100),"")</f>
        <v/>
      </c>
      <c r="L131" s="11"/>
      <c r="M131" s="12"/>
      <c r="N131" s="12"/>
      <c r="O131" s="16" t="str">
        <f aca="true">IFERROR(IF(OR(N131="",H131&lt;&gt;"Open"),"",TODAY()-N131),"")</f>
        <v/>
      </c>
      <c r="P131" s="11"/>
      <c r="Q131" s="11"/>
      <c r="R131" s="17"/>
    </row>
    <row r="132" customFormat="false" ht="15" hidden="false" customHeight="false" outlineLevel="0" collapsed="false">
      <c r="A132" s="11"/>
      <c r="B132" s="11"/>
      <c r="C132" s="11"/>
      <c r="D132" s="11"/>
      <c r="E132" s="12"/>
      <c r="F132" s="11"/>
      <c r="G132" s="12"/>
      <c r="H132" s="11"/>
      <c r="I132" s="13"/>
      <c r="J132" s="14"/>
      <c r="K132" s="15" t="str">
        <f aca="false">IFERROR(IF(I132="","",I132*J132/100),"")</f>
        <v/>
      </c>
      <c r="L132" s="11"/>
      <c r="M132" s="12"/>
      <c r="N132" s="12"/>
      <c r="O132" s="16" t="str">
        <f aca="true">IFERROR(IF(OR(N132="",H132&lt;&gt;"Open"),"",TODAY()-N132),"")</f>
        <v/>
      </c>
      <c r="P132" s="11"/>
      <c r="Q132" s="11"/>
      <c r="R132" s="17"/>
    </row>
    <row r="133" customFormat="false" ht="15" hidden="false" customHeight="false" outlineLevel="0" collapsed="false">
      <c r="A133" s="11"/>
      <c r="B133" s="11"/>
      <c r="C133" s="11"/>
      <c r="D133" s="11"/>
      <c r="E133" s="12"/>
      <c r="F133" s="11"/>
      <c r="G133" s="12"/>
      <c r="H133" s="11"/>
      <c r="I133" s="13"/>
      <c r="J133" s="14"/>
      <c r="K133" s="15" t="str">
        <f aca="false">IFERROR(IF(I133="","",I133*J133/100),"")</f>
        <v/>
      </c>
      <c r="L133" s="11"/>
      <c r="M133" s="12"/>
      <c r="N133" s="12"/>
      <c r="O133" s="16" t="str">
        <f aca="true">IFERROR(IF(OR(N133="",H133&lt;&gt;"Open"),"",TODAY()-N133),"")</f>
        <v/>
      </c>
      <c r="P133" s="11"/>
      <c r="Q133" s="11"/>
      <c r="R133" s="17"/>
    </row>
    <row r="134" customFormat="false" ht="15" hidden="false" customHeight="false" outlineLevel="0" collapsed="false">
      <c r="A134" s="11"/>
      <c r="B134" s="11"/>
      <c r="C134" s="11"/>
      <c r="D134" s="11"/>
      <c r="E134" s="12"/>
      <c r="F134" s="11"/>
      <c r="G134" s="12"/>
      <c r="H134" s="11"/>
      <c r="I134" s="13"/>
      <c r="J134" s="14"/>
      <c r="K134" s="15" t="str">
        <f aca="false">IFERROR(IF(I134="","",I134*J134/100),"")</f>
        <v/>
      </c>
      <c r="L134" s="11"/>
      <c r="M134" s="12"/>
      <c r="N134" s="12"/>
      <c r="O134" s="16" t="str">
        <f aca="true">IFERROR(IF(OR(N134="",H134&lt;&gt;"Open"),"",TODAY()-N134),"")</f>
        <v/>
      </c>
      <c r="P134" s="11"/>
      <c r="Q134" s="11"/>
      <c r="R134" s="17"/>
    </row>
    <row r="135" customFormat="false" ht="15" hidden="false" customHeight="false" outlineLevel="0" collapsed="false">
      <c r="A135" s="11"/>
      <c r="B135" s="11"/>
      <c r="C135" s="11"/>
      <c r="D135" s="11"/>
      <c r="E135" s="12"/>
      <c r="F135" s="11"/>
      <c r="G135" s="12"/>
      <c r="H135" s="11"/>
      <c r="I135" s="13"/>
      <c r="J135" s="14"/>
      <c r="K135" s="15" t="str">
        <f aca="false">IFERROR(IF(I135="","",I135*J135/100),"")</f>
        <v/>
      </c>
      <c r="L135" s="11"/>
      <c r="M135" s="12"/>
      <c r="N135" s="12"/>
      <c r="O135" s="16" t="str">
        <f aca="true">IFERROR(IF(OR(N135="",H135&lt;&gt;"Open"),"",TODAY()-N135),"")</f>
        <v/>
      </c>
      <c r="P135" s="11"/>
      <c r="Q135" s="11"/>
      <c r="R135" s="17"/>
    </row>
    <row r="136" customFormat="false" ht="15" hidden="false" customHeight="false" outlineLevel="0" collapsed="false">
      <c r="A136" s="11"/>
      <c r="B136" s="11"/>
      <c r="C136" s="11"/>
      <c r="D136" s="11"/>
      <c r="E136" s="12"/>
      <c r="F136" s="11"/>
      <c r="G136" s="12"/>
      <c r="H136" s="11"/>
      <c r="I136" s="13"/>
      <c r="J136" s="14"/>
      <c r="K136" s="15" t="str">
        <f aca="false">IFERROR(IF(I136="","",I136*J136/100),"")</f>
        <v/>
      </c>
      <c r="L136" s="11"/>
      <c r="M136" s="12"/>
      <c r="N136" s="12"/>
      <c r="O136" s="16" t="str">
        <f aca="true">IFERROR(IF(OR(N136="",H136&lt;&gt;"Open"),"",TODAY()-N136),"")</f>
        <v/>
      </c>
      <c r="P136" s="11"/>
      <c r="Q136" s="11"/>
      <c r="R136" s="17"/>
    </row>
    <row r="137" customFormat="false" ht="15" hidden="false" customHeight="false" outlineLevel="0" collapsed="false">
      <c r="A137" s="11"/>
      <c r="B137" s="11"/>
      <c r="C137" s="11"/>
      <c r="D137" s="11"/>
      <c r="E137" s="12"/>
      <c r="F137" s="11"/>
      <c r="G137" s="12"/>
      <c r="H137" s="11"/>
      <c r="I137" s="13"/>
      <c r="J137" s="14"/>
      <c r="K137" s="15" t="str">
        <f aca="false">IFERROR(IF(I137="","",I137*J137/100),"")</f>
        <v/>
      </c>
      <c r="L137" s="11"/>
      <c r="M137" s="12"/>
      <c r="N137" s="12"/>
      <c r="O137" s="16" t="str">
        <f aca="true">IFERROR(IF(OR(N137="",H137&lt;&gt;"Open"),"",TODAY()-N137),"")</f>
        <v/>
      </c>
      <c r="P137" s="11"/>
      <c r="Q137" s="11"/>
      <c r="R137" s="17"/>
    </row>
    <row r="138" customFormat="false" ht="15" hidden="false" customHeight="false" outlineLevel="0" collapsed="false">
      <c r="A138" s="11"/>
      <c r="B138" s="11"/>
      <c r="C138" s="11"/>
      <c r="D138" s="11"/>
      <c r="E138" s="12"/>
      <c r="F138" s="11"/>
      <c r="G138" s="12"/>
      <c r="H138" s="11"/>
      <c r="I138" s="13"/>
      <c r="J138" s="14"/>
      <c r="K138" s="15" t="str">
        <f aca="false">IFERROR(IF(I138="","",I138*J138/100),"")</f>
        <v/>
      </c>
      <c r="L138" s="11"/>
      <c r="M138" s="12"/>
      <c r="N138" s="12"/>
      <c r="O138" s="16" t="str">
        <f aca="true">IFERROR(IF(OR(N138="",H138&lt;&gt;"Open"),"",TODAY()-N138),"")</f>
        <v/>
      </c>
      <c r="P138" s="11"/>
      <c r="Q138" s="11"/>
      <c r="R138" s="17"/>
    </row>
    <row r="139" customFormat="false" ht="15" hidden="false" customHeight="false" outlineLevel="0" collapsed="false">
      <c r="A139" s="11"/>
      <c r="B139" s="11"/>
      <c r="C139" s="11"/>
      <c r="D139" s="11"/>
      <c r="E139" s="12"/>
      <c r="F139" s="11"/>
      <c r="G139" s="12"/>
      <c r="H139" s="11"/>
      <c r="I139" s="13"/>
      <c r="J139" s="14"/>
      <c r="K139" s="15" t="str">
        <f aca="false">IFERROR(IF(I139="","",I139*J139/100),"")</f>
        <v/>
      </c>
      <c r="L139" s="11"/>
      <c r="M139" s="12"/>
      <c r="N139" s="12"/>
      <c r="O139" s="16" t="str">
        <f aca="true">IFERROR(IF(OR(N139="",H139&lt;&gt;"Open"),"",TODAY()-N139),"")</f>
        <v/>
      </c>
      <c r="P139" s="11"/>
      <c r="Q139" s="11"/>
      <c r="R139" s="17"/>
    </row>
    <row r="140" customFormat="false" ht="15" hidden="false" customHeight="false" outlineLevel="0" collapsed="false">
      <c r="A140" s="11"/>
      <c r="B140" s="11"/>
      <c r="C140" s="11"/>
      <c r="D140" s="11"/>
      <c r="E140" s="12"/>
      <c r="F140" s="11"/>
      <c r="G140" s="12"/>
      <c r="H140" s="11"/>
      <c r="I140" s="13"/>
      <c r="J140" s="14"/>
      <c r="K140" s="15" t="str">
        <f aca="false">IFERROR(IF(I140="","",I140*J140/100),"")</f>
        <v/>
      </c>
      <c r="L140" s="11"/>
      <c r="M140" s="12"/>
      <c r="N140" s="12"/>
      <c r="O140" s="16" t="str">
        <f aca="true">IFERROR(IF(OR(N140="",H140&lt;&gt;"Open"),"",TODAY()-N140),"")</f>
        <v/>
      </c>
      <c r="P140" s="11"/>
      <c r="Q140" s="11"/>
      <c r="R140" s="17"/>
    </row>
    <row r="141" customFormat="false" ht="15" hidden="false" customHeight="false" outlineLevel="0" collapsed="false">
      <c r="A141" s="11"/>
      <c r="B141" s="11"/>
      <c r="C141" s="11"/>
      <c r="D141" s="11"/>
      <c r="E141" s="12"/>
      <c r="F141" s="11"/>
      <c r="G141" s="12"/>
      <c r="H141" s="11"/>
      <c r="I141" s="13"/>
      <c r="J141" s="14"/>
      <c r="K141" s="15" t="str">
        <f aca="false">IFERROR(IF(I141="","",I141*J141/100),"")</f>
        <v/>
      </c>
      <c r="L141" s="11"/>
      <c r="M141" s="12"/>
      <c r="N141" s="12"/>
      <c r="O141" s="16" t="str">
        <f aca="true">IFERROR(IF(OR(N141="",H141&lt;&gt;"Open"),"",TODAY()-N141),"")</f>
        <v/>
      </c>
      <c r="P141" s="11"/>
      <c r="Q141" s="11"/>
      <c r="R141" s="17"/>
    </row>
    <row r="142" customFormat="false" ht="15" hidden="false" customHeight="false" outlineLevel="0" collapsed="false">
      <c r="A142" s="11"/>
      <c r="B142" s="11"/>
      <c r="C142" s="11"/>
      <c r="D142" s="11"/>
      <c r="E142" s="12"/>
      <c r="F142" s="11"/>
      <c r="G142" s="12"/>
      <c r="H142" s="11"/>
      <c r="I142" s="13"/>
      <c r="J142" s="14"/>
      <c r="K142" s="15" t="str">
        <f aca="false">IFERROR(IF(I142="","",I142*J142/100),"")</f>
        <v/>
      </c>
      <c r="L142" s="11"/>
      <c r="M142" s="12"/>
      <c r="N142" s="12"/>
      <c r="O142" s="16" t="str">
        <f aca="true">IFERROR(IF(OR(N142="",H142&lt;&gt;"Open"),"",TODAY()-N142),"")</f>
        <v/>
      </c>
      <c r="P142" s="11"/>
      <c r="Q142" s="11"/>
      <c r="R142" s="17"/>
    </row>
    <row r="143" customFormat="false" ht="15" hidden="false" customHeight="false" outlineLevel="0" collapsed="false">
      <c r="A143" s="11"/>
      <c r="B143" s="11"/>
      <c r="C143" s="11"/>
      <c r="D143" s="11"/>
      <c r="E143" s="12"/>
      <c r="F143" s="11"/>
      <c r="G143" s="12"/>
      <c r="H143" s="11"/>
      <c r="I143" s="13"/>
      <c r="J143" s="14"/>
      <c r="K143" s="15" t="str">
        <f aca="false">IFERROR(IF(I143="","",I143*J143/100),"")</f>
        <v/>
      </c>
      <c r="L143" s="11"/>
      <c r="M143" s="12"/>
      <c r="N143" s="12"/>
      <c r="O143" s="16" t="str">
        <f aca="true">IFERROR(IF(OR(N143="",H143&lt;&gt;"Open"),"",TODAY()-N143),"")</f>
        <v/>
      </c>
      <c r="P143" s="11"/>
      <c r="Q143" s="11"/>
      <c r="R143" s="17"/>
    </row>
    <row r="144" customFormat="false" ht="15" hidden="false" customHeight="false" outlineLevel="0" collapsed="false">
      <c r="A144" s="11"/>
      <c r="B144" s="11"/>
      <c r="C144" s="11"/>
      <c r="D144" s="11"/>
      <c r="E144" s="12"/>
      <c r="F144" s="11"/>
      <c r="G144" s="12"/>
      <c r="H144" s="11"/>
      <c r="I144" s="13"/>
      <c r="J144" s="14"/>
      <c r="K144" s="15" t="str">
        <f aca="false">IFERROR(IF(I144="","",I144*J144/100),"")</f>
        <v/>
      </c>
      <c r="L144" s="11"/>
      <c r="M144" s="12"/>
      <c r="N144" s="12"/>
      <c r="O144" s="16" t="str">
        <f aca="true">IFERROR(IF(OR(N144="",H144&lt;&gt;"Open"),"",TODAY()-N144),"")</f>
        <v/>
      </c>
      <c r="P144" s="11"/>
      <c r="Q144" s="11"/>
      <c r="R144" s="17"/>
    </row>
    <row r="145" customFormat="false" ht="15" hidden="false" customHeight="false" outlineLevel="0" collapsed="false">
      <c r="A145" s="11"/>
      <c r="B145" s="11"/>
      <c r="C145" s="11"/>
      <c r="D145" s="11"/>
      <c r="E145" s="12"/>
      <c r="F145" s="11"/>
      <c r="G145" s="12"/>
      <c r="H145" s="11"/>
      <c r="I145" s="13"/>
      <c r="J145" s="14"/>
      <c r="K145" s="15" t="str">
        <f aca="false">IFERROR(IF(I145="","",I145*J145/100),"")</f>
        <v/>
      </c>
      <c r="L145" s="11"/>
      <c r="M145" s="12"/>
      <c r="N145" s="12"/>
      <c r="O145" s="16" t="str">
        <f aca="true">IFERROR(IF(OR(N145="",H145&lt;&gt;"Open"),"",TODAY()-N145),"")</f>
        <v/>
      </c>
      <c r="P145" s="11"/>
      <c r="Q145" s="11"/>
      <c r="R145" s="17"/>
    </row>
    <row r="146" customFormat="false" ht="15" hidden="false" customHeight="false" outlineLevel="0" collapsed="false">
      <c r="A146" s="11"/>
      <c r="B146" s="11"/>
      <c r="C146" s="11"/>
      <c r="D146" s="11"/>
      <c r="E146" s="12"/>
      <c r="F146" s="11"/>
      <c r="G146" s="12"/>
      <c r="H146" s="11"/>
      <c r="I146" s="13"/>
      <c r="J146" s="14"/>
      <c r="K146" s="15" t="str">
        <f aca="false">IFERROR(IF(I146="","",I146*J146/100),"")</f>
        <v/>
      </c>
      <c r="L146" s="11"/>
      <c r="M146" s="12"/>
      <c r="N146" s="12"/>
      <c r="O146" s="16" t="str">
        <f aca="true">IFERROR(IF(OR(N146="",H146&lt;&gt;"Open"),"",TODAY()-N146),"")</f>
        <v/>
      </c>
      <c r="P146" s="11"/>
      <c r="Q146" s="11"/>
      <c r="R146" s="17"/>
    </row>
    <row r="147" customFormat="false" ht="15" hidden="false" customHeight="false" outlineLevel="0" collapsed="false">
      <c r="A147" s="11"/>
      <c r="B147" s="11"/>
      <c r="C147" s="11"/>
      <c r="D147" s="11"/>
      <c r="E147" s="12"/>
      <c r="F147" s="11"/>
      <c r="G147" s="12"/>
      <c r="H147" s="11"/>
      <c r="I147" s="13"/>
      <c r="J147" s="14"/>
      <c r="K147" s="15" t="str">
        <f aca="false">IFERROR(IF(I147="","",I147*J147/100),"")</f>
        <v/>
      </c>
      <c r="L147" s="11"/>
      <c r="M147" s="12"/>
      <c r="N147" s="12"/>
      <c r="O147" s="16" t="str">
        <f aca="true">IFERROR(IF(OR(N147="",H147&lt;&gt;"Open"),"",TODAY()-N147),"")</f>
        <v/>
      </c>
      <c r="P147" s="11"/>
      <c r="Q147" s="11"/>
      <c r="R147" s="17"/>
    </row>
    <row r="148" customFormat="false" ht="15" hidden="false" customHeight="false" outlineLevel="0" collapsed="false">
      <c r="A148" s="11"/>
      <c r="B148" s="11"/>
      <c r="C148" s="11"/>
      <c r="D148" s="11"/>
      <c r="E148" s="12"/>
      <c r="F148" s="11"/>
      <c r="G148" s="12"/>
      <c r="H148" s="11"/>
      <c r="I148" s="13"/>
      <c r="J148" s="14"/>
      <c r="K148" s="15" t="str">
        <f aca="false">IFERROR(IF(I148="","",I148*J148/100),"")</f>
        <v/>
      </c>
      <c r="L148" s="11"/>
      <c r="M148" s="12"/>
      <c r="N148" s="12"/>
      <c r="O148" s="16" t="str">
        <f aca="true">IFERROR(IF(OR(N148="",H148&lt;&gt;"Open"),"",TODAY()-N148),"")</f>
        <v/>
      </c>
      <c r="P148" s="11"/>
      <c r="Q148" s="11"/>
      <c r="R148" s="17"/>
    </row>
    <row r="149" customFormat="false" ht="15" hidden="false" customHeight="false" outlineLevel="0" collapsed="false">
      <c r="A149" s="11"/>
      <c r="B149" s="11"/>
      <c r="C149" s="11"/>
      <c r="D149" s="11"/>
      <c r="E149" s="12"/>
      <c r="F149" s="11"/>
      <c r="G149" s="12"/>
      <c r="H149" s="11"/>
      <c r="I149" s="13"/>
      <c r="J149" s="14"/>
      <c r="K149" s="15" t="str">
        <f aca="false">IFERROR(IF(I149="","",I149*J149/100),"")</f>
        <v/>
      </c>
      <c r="L149" s="11"/>
      <c r="M149" s="12"/>
      <c r="N149" s="12"/>
      <c r="O149" s="16" t="str">
        <f aca="true">IFERROR(IF(OR(N149="",H149&lt;&gt;"Open"),"",TODAY()-N149),"")</f>
        <v/>
      </c>
      <c r="P149" s="11"/>
      <c r="Q149" s="11"/>
      <c r="R149" s="17"/>
    </row>
    <row r="150" customFormat="false" ht="15" hidden="false" customHeight="false" outlineLevel="0" collapsed="false">
      <c r="A150" s="11"/>
      <c r="B150" s="11"/>
      <c r="C150" s="11"/>
      <c r="D150" s="11"/>
      <c r="E150" s="12"/>
      <c r="F150" s="11"/>
      <c r="G150" s="12"/>
      <c r="H150" s="11"/>
      <c r="I150" s="13"/>
      <c r="J150" s="14"/>
      <c r="K150" s="15" t="str">
        <f aca="false">IFERROR(IF(I150="","",I150*J150/100),"")</f>
        <v/>
      </c>
      <c r="L150" s="11"/>
      <c r="M150" s="12"/>
      <c r="N150" s="12"/>
      <c r="O150" s="16" t="str">
        <f aca="true">IFERROR(IF(OR(N150="",H150&lt;&gt;"Open"),"",TODAY()-N150),"")</f>
        <v/>
      </c>
      <c r="P150" s="11"/>
      <c r="Q150" s="11"/>
      <c r="R150" s="17"/>
    </row>
    <row r="151" customFormat="false" ht="15" hidden="false" customHeight="false" outlineLevel="0" collapsed="false">
      <c r="A151" s="11"/>
      <c r="B151" s="11"/>
      <c r="C151" s="11"/>
      <c r="D151" s="11"/>
      <c r="E151" s="12"/>
      <c r="F151" s="11"/>
      <c r="G151" s="12"/>
      <c r="H151" s="11"/>
      <c r="I151" s="13"/>
      <c r="J151" s="14"/>
      <c r="K151" s="15" t="str">
        <f aca="false">IFERROR(IF(I151="","",I151*J151/100),"")</f>
        <v/>
      </c>
      <c r="L151" s="11"/>
      <c r="M151" s="12"/>
      <c r="N151" s="12"/>
      <c r="O151" s="16" t="str">
        <f aca="true">IFERROR(IF(OR(N151="",H151&lt;&gt;"Open"),"",TODAY()-N151),"")</f>
        <v/>
      </c>
      <c r="P151" s="11"/>
      <c r="Q151" s="11"/>
      <c r="R151" s="17"/>
    </row>
    <row r="152" customFormat="false" ht="15" hidden="false" customHeight="false" outlineLevel="0" collapsed="false">
      <c r="A152" s="11"/>
      <c r="B152" s="11"/>
      <c r="C152" s="11"/>
      <c r="D152" s="11"/>
      <c r="E152" s="12"/>
      <c r="F152" s="11"/>
      <c r="G152" s="12"/>
      <c r="H152" s="11"/>
      <c r="I152" s="13"/>
      <c r="J152" s="14"/>
      <c r="K152" s="15" t="str">
        <f aca="false">IFERROR(IF(I152="","",I152*J152/100),"")</f>
        <v/>
      </c>
      <c r="L152" s="11"/>
      <c r="M152" s="12"/>
      <c r="N152" s="12"/>
      <c r="O152" s="16" t="str">
        <f aca="true">IFERROR(IF(OR(N152="",H152&lt;&gt;"Open"),"",TODAY()-N152),"")</f>
        <v/>
      </c>
      <c r="P152" s="11"/>
      <c r="Q152" s="11"/>
      <c r="R152" s="17"/>
    </row>
    <row r="153" customFormat="false" ht="15" hidden="false" customHeight="false" outlineLevel="0" collapsed="false">
      <c r="A153" s="11"/>
      <c r="B153" s="11"/>
      <c r="C153" s="11"/>
      <c r="D153" s="11"/>
      <c r="E153" s="12"/>
      <c r="F153" s="11"/>
      <c r="G153" s="12"/>
      <c r="H153" s="11"/>
      <c r="I153" s="13"/>
      <c r="J153" s="14"/>
      <c r="K153" s="15" t="str">
        <f aca="false">IFERROR(IF(I153="","",I153*J153/100),"")</f>
        <v/>
      </c>
      <c r="L153" s="11"/>
      <c r="M153" s="12"/>
      <c r="N153" s="12"/>
      <c r="O153" s="16" t="str">
        <f aca="true">IFERROR(IF(OR(N153="",H153&lt;&gt;"Open"),"",TODAY()-N153),"")</f>
        <v/>
      </c>
      <c r="P153" s="11"/>
      <c r="Q153" s="11"/>
      <c r="R153" s="17"/>
    </row>
    <row r="154" customFormat="false" ht="15" hidden="false" customHeight="false" outlineLevel="0" collapsed="false">
      <c r="A154" s="11"/>
      <c r="B154" s="11"/>
      <c r="C154" s="11"/>
      <c r="D154" s="11"/>
      <c r="E154" s="12"/>
      <c r="F154" s="11"/>
      <c r="G154" s="12"/>
      <c r="H154" s="11"/>
      <c r="I154" s="13"/>
      <c r="J154" s="14"/>
      <c r="K154" s="15" t="str">
        <f aca="false">IFERROR(IF(I154="","",I154*J154/100),"")</f>
        <v/>
      </c>
      <c r="L154" s="11"/>
      <c r="M154" s="12"/>
      <c r="N154" s="12"/>
      <c r="O154" s="16" t="str">
        <f aca="true">IFERROR(IF(OR(N154="",H154&lt;&gt;"Open"),"",TODAY()-N154),"")</f>
        <v/>
      </c>
      <c r="P154" s="11"/>
      <c r="Q154" s="11"/>
      <c r="R154" s="17"/>
    </row>
    <row r="155" customFormat="false" ht="15" hidden="false" customHeight="false" outlineLevel="0" collapsed="false">
      <c r="A155" s="11"/>
      <c r="B155" s="11"/>
      <c r="C155" s="11"/>
      <c r="D155" s="11"/>
      <c r="E155" s="12"/>
      <c r="F155" s="11"/>
      <c r="G155" s="12"/>
      <c r="H155" s="11"/>
      <c r="I155" s="13"/>
      <c r="J155" s="14"/>
      <c r="K155" s="15" t="str">
        <f aca="false">IFERROR(IF(I155="","",I155*J155/100),"")</f>
        <v/>
      </c>
      <c r="L155" s="11"/>
      <c r="M155" s="12"/>
      <c r="N155" s="12"/>
      <c r="O155" s="16" t="str">
        <f aca="true">IFERROR(IF(OR(N155="",H155&lt;&gt;"Open"),"",TODAY()-N155),"")</f>
        <v/>
      </c>
      <c r="P155" s="11"/>
      <c r="Q155" s="11"/>
      <c r="R155" s="17"/>
    </row>
    <row r="156" customFormat="false" ht="15" hidden="false" customHeight="false" outlineLevel="0" collapsed="false">
      <c r="A156" s="11"/>
      <c r="B156" s="11"/>
      <c r="C156" s="11"/>
      <c r="D156" s="11"/>
      <c r="E156" s="12"/>
      <c r="F156" s="11"/>
      <c r="G156" s="12"/>
      <c r="H156" s="11"/>
      <c r="I156" s="13"/>
      <c r="J156" s="14"/>
      <c r="K156" s="15" t="str">
        <f aca="false">IFERROR(IF(I156="","",I156*J156/100),"")</f>
        <v/>
      </c>
      <c r="L156" s="11"/>
      <c r="M156" s="12"/>
      <c r="N156" s="12"/>
      <c r="O156" s="16" t="str">
        <f aca="true">IFERROR(IF(OR(N156="",H156&lt;&gt;"Open"),"",TODAY()-N156),"")</f>
        <v/>
      </c>
      <c r="P156" s="11"/>
      <c r="Q156" s="11"/>
      <c r="R156" s="17"/>
    </row>
    <row r="157" customFormat="false" ht="15" hidden="false" customHeight="false" outlineLevel="0" collapsed="false">
      <c r="A157" s="11"/>
      <c r="B157" s="11"/>
      <c r="C157" s="11"/>
      <c r="D157" s="11"/>
      <c r="E157" s="12"/>
      <c r="F157" s="11"/>
      <c r="G157" s="12"/>
      <c r="H157" s="11"/>
      <c r="I157" s="13"/>
      <c r="J157" s="14"/>
      <c r="K157" s="15" t="str">
        <f aca="false">IFERROR(IF(I157="","",I157*J157/100),"")</f>
        <v/>
      </c>
      <c r="L157" s="11"/>
      <c r="M157" s="12"/>
      <c r="N157" s="12"/>
      <c r="O157" s="16" t="str">
        <f aca="true">IFERROR(IF(OR(N157="",H157&lt;&gt;"Open"),"",TODAY()-N157),"")</f>
        <v/>
      </c>
      <c r="P157" s="11"/>
      <c r="Q157" s="11"/>
      <c r="R157" s="17"/>
    </row>
    <row r="158" customFormat="false" ht="15" hidden="false" customHeight="false" outlineLevel="0" collapsed="false">
      <c r="A158" s="11"/>
      <c r="B158" s="11"/>
      <c r="C158" s="11"/>
      <c r="D158" s="11"/>
      <c r="E158" s="12"/>
      <c r="F158" s="11"/>
      <c r="G158" s="12"/>
      <c r="H158" s="11"/>
      <c r="I158" s="13"/>
      <c r="J158" s="14"/>
      <c r="K158" s="15" t="str">
        <f aca="false">IFERROR(IF(I158="","",I158*J158/100),"")</f>
        <v/>
      </c>
      <c r="L158" s="11"/>
      <c r="M158" s="12"/>
      <c r="N158" s="12"/>
      <c r="O158" s="16" t="str">
        <f aca="true">IFERROR(IF(OR(N158="",H158&lt;&gt;"Open"),"",TODAY()-N158),"")</f>
        <v/>
      </c>
      <c r="P158" s="11"/>
      <c r="Q158" s="11"/>
      <c r="R158" s="17"/>
    </row>
    <row r="159" customFormat="false" ht="15" hidden="false" customHeight="false" outlineLevel="0" collapsed="false">
      <c r="A159" s="11"/>
      <c r="B159" s="11"/>
      <c r="C159" s="11"/>
      <c r="D159" s="11"/>
      <c r="E159" s="12"/>
      <c r="F159" s="11"/>
      <c r="G159" s="12"/>
      <c r="H159" s="11"/>
      <c r="I159" s="13"/>
      <c r="J159" s="14"/>
      <c r="K159" s="15" t="str">
        <f aca="false">IFERROR(IF(I159="","",I159*J159/100),"")</f>
        <v/>
      </c>
      <c r="L159" s="11"/>
      <c r="M159" s="12"/>
      <c r="N159" s="12"/>
      <c r="O159" s="16" t="str">
        <f aca="true">IFERROR(IF(OR(N159="",H159&lt;&gt;"Open"),"",TODAY()-N159),"")</f>
        <v/>
      </c>
      <c r="P159" s="11"/>
      <c r="Q159" s="11"/>
      <c r="R159" s="17"/>
    </row>
    <row r="160" customFormat="false" ht="15" hidden="false" customHeight="false" outlineLevel="0" collapsed="false">
      <c r="A160" s="11"/>
      <c r="B160" s="11"/>
      <c r="C160" s="11"/>
      <c r="D160" s="11"/>
      <c r="E160" s="12"/>
      <c r="F160" s="11"/>
      <c r="G160" s="12"/>
      <c r="H160" s="11"/>
      <c r="I160" s="13"/>
      <c r="J160" s="14"/>
      <c r="K160" s="15" t="str">
        <f aca="false">IFERROR(IF(I160="","",I160*J160/100),"")</f>
        <v/>
      </c>
      <c r="L160" s="11"/>
      <c r="M160" s="12"/>
      <c r="N160" s="12"/>
      <c r="O160" s="16" t="str">
        <f aca="true">IFERROR(IF(OR(N160="",H160&lt;&gt;"Open"),"",TODAY()-N160),"")</f>
        <v/>
      </c>
      <c r="P160" s="11"/>
      <c r="Q160" s="11"/>
      <c r="R160" s="17"/>
    </row>
    <row r="161" customFormat="false" ht="15" hidden="false" customHeight="false" outlineLevel="0" collapsed="false">
      <c r="A161" s="11"/>
      <c r="B161" s="11"/>
      <c r="C161" s="11"/>
      <c r="D161" s="11"/>
      <c r="E161" s="12"/>
      <c r="F161" s="11"/>
      <c r="G161" s="12"/>
      <c r="H161" s="11"/>
      <c r="I161" s="13"/>
      <c r="J161" s="14"/>
      <c r="K161" s="15" t="str">
        <f aca="false">IFERROR(IF(I161="","",I161*J161/100),"")</f>
        <v/>
      </c>
      <c r="L161" s="11"/>
      <c r="M161" s="12"/>
      <c r="N161" s="12"/>
      <c r="O161" s="16" t="str">
        <f aca="true">IFERROR(IF(OR(N161="",H161&lt;&gt;"Open"),"",TODAY()-N161),"")</f>
        <v/>
      </c>
      <c r="P161" s="11"/>
      <c r="Q161" s="11"/>
      <c r="R161" s="17"/>
    </row>
    <row r="162" customFormat="false" ht="15" hidden="false" customHeight="false" outlineLevel="0" collapsed="false">
      <c r="A162" s="11"/>
      <c r="B162" s="11"/>
      <c r="C162" s="11"/>
      <c r="D162" s="11"/>
      <c r="E162" s="12"/>
      <c r="F162" s="11"/>
      <c r="G162" s="12"/>
      <c r="H162" s="11"/>
      <c r="I162" s="13"/>
      <c r="J162" s="14"/>
      <c r="K162" s="15" t="str">
        <f aca="false">IFERROR(IF(I162="","",I162*J162/100),"")</f>
        <v/>
      </c>
      <c r="L162" s="11"/>
      <c r="M162" s="12"/>
      <c r="N162" s="12"/>
      <c r="O162" s="16" t="str">
        <f aca="true">IFERROR(IF(OR(N162="",H162&lt;&gt;"Open"),"",TODAY()-N162),"")</f>
        <v/>
      </c>
      <c r="P162" s="11"/>
      <c r="Q162" s="11"/>
      <c r="R162" s="17"/>
    </row>
    <row r="163" customFormat="false" ht="15" hidden="false" customHeight="false" outlineLevel="0" collapsed="false">
      <c r="A163" s="11"/>
      <c r="B163" s="11"/>
      <c r="C163" s="11"/>
      <c r="D163" s="11"/>
      <c r="E163" s="12"/>
      <c r="F163" s="11"/>
      <c r="G163" s="12"/>
      <c r="H163" s="11"/>
      <c r="I163" s="13"/>
      <c r="J163" s="14"/>
      <c r="K163" s="15" t="str">
        <f aca="false">IFERROR(IF(I163="","",I163*J163/100),"")</f>
        <v/>
      </c>
      <c r="L163" s="11"/>
      <c r="M163" s="12"/>
      <c r="N163" s="12"/>
      <c r="O163" s="16" t="str">
        <f aca="true">IFERROR(IF(OR(N163="",H163&lt;&gt;"Open"),"",TODAY()-N163),"")</f>
        <v/>
      </c>
      <c r="P163" s="11"/>
      <c r="Q163" s="11"/>
      <c r="R163" s="17"/>
    </row>
    <row r="164" customFormat="false" ht="15" hidden="false" customHeight="false" outlineLevel="0" collapsed="false">
      <c r="A164" s="11"/>
      <c r="B164" s="11"/>
      <c r="C164" s="11"/>
      <c r="D164" s="11"/>
      <c r="E164" s="12"/>
      <c r="F164" s="11"/>
      <c r="G164" s="12"/>
      <c r="H164" s="11"/>
      <c r="I164" s="13"/>
      <c r="J164" s="14"/>
      <c r="K164" s="15" t="str">
        <f aca="false">IFERROR(IF(I164="","",I164*J164/100),"")</f>
        <v/>
      </c>
      <c r="L164" s="11"/>
      <c r="M164" s="12"/>
      <c r="N164" s="12"/>
      <c r="O164" s="16" t="str">
        <f aca="true">IFERROR(IF(OR(N164="",H164&lt;&gt;"Open"),"",TODAY()-N164),"")</f>
        <v/>
      </c>
      <c r="P164" s="11"/>
      <c r="Q164" s="11"/>
      <c r="R164" s="17"/>
    </row>
    <row r="165" customFormat="false" ht="15" hidden="false" customHeight="false" outlineLevel="0" collapsed="false">
      <c r="A165" s="11"/>
      <c r="B165" s="11"/>
      <c r="C165" s="11"/>
      <c r="D165" s="11"/>
      <c r="E165" s="12"/>
      <c r="F165" s="11"/>
      <c r="G165" s="12"/>
      <c r="H165" s="11"/>
      <c r="I165" s="13"/>
      <c r="J165" s="14"/>
      <c r="K165" s="15" t="str">
        <f aca="false">IFERROR(IF(I165="","",I165*J165/100),"")</f>
        <v/>
      </c>
      <c r="L165" s="11"/>
      <c r="M165" s="12"/>
      <c r="N165" s="12"/>
      <c r="O165" s="16" t="str">
        <f aca="true">IFERROR(IF(OR(N165="",H165&lt;&gt;"Open"),"",TODAY()-N165),"")</f>
        <v/>
      </c>
      <c r="P165" s="11"/>
      <c r="Q165" s="11"/>
      <c r="R165" s="17"/>
    </row>
    <row r="166" customFormat="false" ht="15" hidden="false" customHeight="false" outlineLevel="0" collapsed="false">
      <c r="A166" s="11"/>
      <c r="B166" s="11"/>
      <c r="C166" s="11"/>
      <c r="D166" s="11"/>
      <c r="E166" s="12"/>
      <c r="F166" s="11"/>
      <c r="G166" s="12"/>
      <c r="H166" s="11"/>
      <c r="I166" s="13"/>
      <c r="J166" s="14"/>
      <c r="K166" s="15" t="str">
        <f aca="false">IFERROR(IF(I166="","",I166*J166/100),"")</f>
        <v/>
      </c>
      <c r="L166" s="11"/>
      <c r="M166" s="12"/>
      <c r="N166" s="12"/>
      <c r="O166" s="16" t="str">
        <f aca="true">IFERROR(IF(OR(N166="",H166&lt;&gt;"Open"),"",TODAY()-N166),"")</f>
        <v/>
      </c>
      <c r="P166" s="11"/>
      <c r="Q166" s="11"/>
      <c r="R166" s="17"/>
    </row>
    <row r="167" customFormat="false" ht="15" hidden="false" customHeight="false" outlineLevel="0" collapsed="false">
      <c r="A167" s="11"/>
      <c r="B167" s="11"/>
      <c r="C167" s="11"/>
      <c r="D167" s="11"/>
      <c r="E167" s="12"/>
      <c r="F167" s="11"/>
      <c r="G167" s="12"/>
      <c r="H167" s="11"/>
      <c r="I167" s="13"/>
      <c r="J167" s="14"/>
      <c r="K167" s="15" t="str">
        <f aca="false">IFERROR(IF(I167="","",I167*J167/100),"")</f>
        <v/>
      </c>
      <c r="L167" s="11"/>
      <c r="M167" s="12"/>
      <c r="N167" s="12"/>
      <c r="O167" s="16" t="str">
        <f aca="true">IFERROR(IF(OR(N167="",H167&lt;&gt;"Open"),"",TODAY()-N167),"")</f>
        <v/>
      </c>
      <c r="P167" s="11"/>
      <c r="Q167" s="11"/>
      <c r="R167" s="17"/>
    </row>
    <row r="168" customFormat="false" ht="15" hidden="false" customHeight="false" outlineLevel="0" collapsed="false">
      <c r="A168" s="11"/>
      <c r="B168" s="11"/>
      <c r="C168" s="11"/>
      <c r="D168" s="11"/>
      <c r="E168" s="12"/>
      <c r="F168" s="11"/>
      <c r="G168" s="12"/>
      <c r="H168" s="11"/>
      <c r="I168" s="13"/>
      <c r="J168" s="14"/>
      <c r="K168" s="15" t="str">
        <f aca="false">IFERROR(IF(I168="","",I168*J168/100),"")</f>
        <v/>
      </c>
      <c r="L168" s="11"/>
      <c r="M168" s="12"/>
      <c r="N168" s="12"/>
      <c r="O168" s="16" t="str">
        <f aca="true">IFERROR(IF(OR(N168="",H168&lt;&gt;"Open"),"",TODAY()-N168),"")</f>
        <v/>
      </c>
      <c r="P168" s="11"/>
      <c r="Q168" s="11"/>
      <c r="R168" s="17"/>
    </row>
    <row r="169" customFormat="false" ht="15" hidden="false" customHeight="false" outlineLevel="0" collapsed="false">
      <c r="A169" s="11"/>
      <c r="B169" s="11"/>
      <c r="C169" s="11"/>
      <c r="D169" s="11"/>
      <c r="E169" s="12"/>
      <c r="F169" s="11"/>
      <c r="G169" s="12"/>
      <c r="H169" s="11"/>
      <c r="I169" s="13"/>
      <c r="J169" s="14"/>
      <c r="K169" s="15" t="str">
        <f aca="false">IFERROR(IF(I169="","",I169*J169/100),"")</f>
        <v/>
      </c>
      <c r="L169" s="11"/>
      <c r="M169" s="12"/>
      <c r="N169" s="12"/>
      <c r="O169" s="16" t="str">
        <f aca="true">IFERROR(IF(OR(N169="",H169&lt;&gt;"Open"),"",TODAY()-N169),"")</f>
        <v/>
      </c>
      <c r="P169" s="11"/>
      <c r="Q169" s="11"/>
      <c r="R169" s="17"/>
    </row>
    <row r="170" customFormat="false" ht="15" hidden="false" customHeight="false" outlineLevel="0" collapsed="false">
      <c r="A170" s="11"/>
      <c r="B170" s="11"/>
      <c r="C170" s="11"/>
      <c r="D170" s="11"/>
      <c r="E170" s="12"/>
      <c r="F170" s="11"/>
      <c r="G170" s="12"/>
      <c r="H170" s="11"/>
      <c r="I170" s="13"/>
      <c r="J170" s="14"/>
      <c r="K170" s="15" t="str">
        <f aca="false">IFERROR(IF(I170="","",I170*J170/100),"")</f>
        <v/>
      </c>
      <c r="L170" s="11"/>
      <c r="M170" s="12"/>
      <c r="N170" s="12"/>
      <c r="O170" s="16" t="str">
        <f aca="true">IFERROR(IF(OR(N170="",H170&lt;&gt;"Open"),"",TODAY()-N170),"")</f>
        <v/>
      </c>
      <c r="P170" s="11"/>
      <c r="Q170" s="11"/>
      <c r="R170" s="17"/>
    </row>
    <row r="171" customFormat="false" ht="15" hidden="false" customHeight="false" outlineLevel="0" collapsed="false">
      <c r="A171" s="11"/>
      <c r="B171" s="11"/>
      <c r="C171" s="11"/>
      <c r="D171" s="11"/>
      <c r="E171" s="12"/>
      <c r="F171" s="11"/>
      <c r="G171" s="12"/>
      <c r="H171" s="11"/>
      <c r="I171" s="13"/>
      <c r="J171" s="14"/>
      <c r="K171" s="15" t="str">
        <f aca="false">IFERROR(IF(I171="","",I171*J171/100),"")</f>
        <v/>
      </c>
      <c r="L171" s="11"/>
      <c r="M171" s="12"/>
      <c r="N171" s="12"/>
      <c r="O171" s="16" t="str">
        <f aca="true">IFERROR(IF(OR(N171="",H171&lt;&gt;"Open"),"",TODAY()-N171),"")</f>
        <v/>
      </c>
      <c r="P171" s="11"/>
      <c r="Q171" s="11"/>
      <c r="R171" s="17"/>
    </row>
    <row r="172" customFormat="false" ht="15" hidden="false" customHeight="false" outlineLevel="0" collapsed="false">
      <c r="A172" s="11"/>
      <c r="B172" s="11"/>
      <c r="C172" s="11"/>
      <c r="D172" s="11"/>
      <c r="E172" s="12"/>
      <c r="F172" s="11"/>
      <c r="G172" s="12"/>
      <c r="H172" s="11"/>
      <c r="I172" s="13"/>
      <c r="J172" s="14"/>
      <c r="K172" s="15" t="str">
        <f aca="false">IFERROR(IF(I172="","",I172*J172/100),"")</f>
        <v/>
      </c>
      <c r="L172" s="11"/>
      <c r="M172" s="12"/>
      <c r="N172" s="12"/>
      <c r="O172" s="16" t="str">
        <f aca="true">IFERROR(IF(OR(N172="",H172&lt;&gt;"Open"),"",TODAY()-N172),"")</f>
        <v/>
      </c>
      <c r="P172" s="11"/>
      <c r="Q172" s="11"/>
      <c r="R172" s="17"/>
    </row>
    <row r="173" customFormat="false" ht="15" hidden="false" customHeight="false" outlineLevel="0" collapsed="false">
      <c r="A173" s="11"/>
      <c r="B173" s="11"/>
      <c r="C173" s="11"/>
      <c r="D173" s="11"/>
      <c r="E173" s="12"/>
      <c r="F173" s="11"/>
      <c r="G173" s="12"/>
      <c r="H173" s="11"/>
      <c r="I173" s="13"/>
      <c r="J173" s="14"/>
      <c r="K173" s="15" t="str">
        <f aca="false">IFERROR(IF(I173="","",I173*J173/100),"")</f>
        <v/>
      </c>
      <c r="L173" s="11"/>
      <c r="M173" s="12"/>
      <c r="N173" s="12"/>
      <c r="O173" s="16" t="str">
        <f aca="true">IFERROR(IF(OR(N173="",H173&lt;&gt;"Open"),"",TODAY()-N173),"")</f>
        <v/>
      </c>
      <c r="P173" s="11"/>
      <c r="Q173" s="11"/>
      <c r="R173" s="17"/>
    </row>
    <row r="174" customFormat="false" ht="15" hidden="false" customHeight="false" outlineLevel="0" collapsed="false">
      <c r="A174" s="11"/>
      <c r="B174" s="11"/>
      <c r="C174" s="11"/>
      <c r="D174" s="11"/>
      <c r="E174" s="12"/>
      <c r="F174" s="11"/>
      <c r="G174" s="12"/>
      <c r="H174" s="11"/>
      <c r="I174" s="13"/>
      <c r="J174" s="14"/>
      <c r="K174" s="15" t="str">
        <f aca="false">IFERROR(IF(I174="","",I174*J174/100),"")</f>
        <v/>
      </c>
      <c r="L174" s="11"/>
      <c r="M174" s="12"/>
      <c r="N174" s="12"/>
      <c r="O174" s="16" t="str">
        <f aca="true">IFERROR(IF(OR(N174="",H174&lt;&gt;"Open"),"",TODAY()-N174),"")</f>
        <v/>
      </c>
      <c r="P174" s="11"/>
      <c r="Q174" s="11"/>
      <c r="R174" s="17"/>
    </row>
    <row r="175" customFormat="false" ht="15" hidden="false" customHeight="false" outlineLevel="0" collapsed="false">
      <c r="A175" s="11"/>
      <c r="B175" s="11"/>
      <c r="C175" s="11"/>
      <c r="D175" s="11"/>
      <c r="E175" s="12"/>
      <c r="F175" s="11"/>
      <c r="G175" s="12"/>
      <c r="H175" s="11"/>
      <c r="I175" s="13"/>
      <c r="J175" s="14"/>
      <c r="K175" s="15" t="str">
        <f aca="false">IFERROR(IF(I175="","",I175*J175/100),"")</f>
        <v/>
      </c>
      <c r="L175" s="11"/>
      <c r="M175" s="12"/>
      <c r="N175" s="12"/>
      <c r="O175" s="16" t="str">
        <f aca="true">IFERROR(IF(OR(N175="",H175&lt;&gt;"Open"),"",TODAY()-N175),"")</f>
        <v/>
      </c>
      <c r="P175" s="11"/>
      <c r="Q175" s="11"/>
      <c r="R175" s="17"/>
    </row>
    <row r="176" customFormat="false" ht="15" hidden="false" customHeight="false" outlineLevel="0" collapsed="false">
      <c r="A176" s="11"/>
      <c r="B176" s="11"/>
      <c r="C176" s="11"/>
      <c r="D176" s="11"/>
      <c r="E176" s="12"/>
      <c r="F176" s="11"/>
      <c r="G176" s="12"/>
      <c r="H176" s="11"/>
      <c r="I176" s="13"/>
      <c r="J176" s="14"/>
      <c r="K176" s="15" t="str">
        <f aca="false">IFERROR(IF(I176="","",I176*J176/100),"")</f>
        <v/>
      </c>
      <c r="L176" s="11"/>
      <c r="M176" s="12"/>
      <c r="N176" s="12"/>
      <c r="O176" s="16" t="str">
        <f aca="true">IFERROR(IF(OR(N176="",H176&lt;&gt;"Open"),"",TODAY()-N176),"")</f>
        <v/>
      </c>
      <c r="P176" s="11"/>
      <c r="Q176" s="11"/>
      <c r="R176" s="17"/>
    </row>
    <row r="177" customFormat="false" ht="15" hidden="false" customHeight="false" outlineLevel="0" collapsed="false">
      <c r="A177" s="11"/>
      <c r="B177" s="11"/>
      <c r="C177" s="11"/>
      <c r="D177" s="11"/>
      <c r="E177" s="12"/>
      <c r="F177" s="11"/>
      <c r="G177" s="12"/>
      <c r="H177" s="11"/>
      <c r="I177" s="13"/>
      <c r="J177" s="14"/>
      <c r="K177" s="15" t="str">
        <f aca="false">IFERROR(IF(I177="","",I177*J177/100),"")</f>
        <v/>
      </c>
      <c r="L177" s="11"/>
      <c r="M177" s="12"/>
      <c r="N177" s="12"/>
      <c r="O177" s="16" t="str">
        <f aca="true">IFERROR(IF(OR(N177="",H177&lt;&gt;"Open"),"",TODAY()-N177),"")</f>
        <v/>
      </c>
      <c r="P177" s="11"/>
      <c r="Q177" s="11"/>
      <c r="R177" s="17"/>
    </row>
    <row r="178" customFormat="false" ht="15" hidden="false" customHeight="false" outlineLevel="0" collapsed="false">
      <c r="A178" s="11"/>
      <c r="B178" s="11"/>
      <c r="C178" s="11"/>
      <c r="D178" s="11"/>
      <c r="E178" s="12"/>
      <c r="F178" s="11"/>
      <c r="G178" s="12"/>
      <c r="H178" s="11"/>
      <c r="I178" s="13"/>
      <c r="J178" s="14"/>
      <c r="K178" s="15" t="str">
        <f aca="false">IFERROR(IF(I178="","",I178*J178/100),"")</f>
        <v/>
      </c>
      <c r="L178" s="11"/>
      <c r="M178" s="12"/>
      <c r="N178" s="12"/>
      <c r="O178" s="16" t="str">
        <f aca="true">IFERROR(IF(OR(N178="",H178&lt;&gt;"Open"),"",TODAY()-N178),"")</f>
        <v/>
      </c>
      <c r="P178" s="11"/>
      <c r="Q178" s="11"/>
      <c r="R178" s="17"/>
    </row>
    <row r="179" customFormat="false" ht="15" hidden="false" customHeight="false" outlineLevel="0" collapsed="false">
      <c r="A179" s="11"/>
      <c r="B179" s="11"/>
      <c r="C179" s="11"/>
      <c r="D179" s="11"/>
      <c r="E179" s="12"/>
      <c r="F179" s="11"/>
      <c r="G179" s="12"/>
      <c r="H179" s="11"/>
      <c r="I179" s="13"/>
      <c r="J179" s="14"/>
      <c r="K179" s="15" t="str">
        <f aca="false">IFERROR(IF(I179="","",I179*J179/100),"")</f>
        <v/>
      </c>
      <c r="L179" s="11"/>
      <c r="M179" s="12"/>
      <c r="N179" s="12"/>
      <c r="O179" s="16" t="str">
        <f aca="true">IFERROR(IF(OR(N179="",H179&lt;&gt;"Open"),"",TODAY()-N179),"")</f>
        <v/>
      </c>
      <c r="P179" s="11"/>
      <c r="Q179" s="11"/>
      <c r="R179" s="17"/>
    </row>
    <row r="180" customFormat="false" ht="15" hidden="false" customHeight="false" outlineLevel="0" collapsed="false">
      <c r="A180" s="11"/>
      <c r="B180" s="11"/>
      <c r="C180" s="11"/>
      <c r="D180" s="11"/>
      <c r="E180" s="12"/>
      <c r="F180" s="11"/>
      <c r="G180" s="12"/>
      <c r="H180" s="11"/>
      <c r="I180" s="13"/>
      <c r="J180" s="14"/>
      <c r="K180" s="15" t="str">
        <f aca="false">IFERROR(IF(I180="","",I180*J180/100),"")</f>
        <v/>
      </c>
      <c r="L180" s="11"/>
      <c r="M180" s="12"/>
      <c r="N180" s="12"/>
      <c r="O180" s="16" t="str">
        <f aca="true">IFERROR(IF(OR(N180="",H180&lt;&gt;"Open"),"",TODAY()-N180),"")</f>
        <v/>
      </c>
      <c r="P180" s="11"/>
      <c r="Q180" s="11"/>
      <c r="R180" s="17"/>
    </row>
    <row r="181" customFormat="false" ht="15" hidden="false" customHeight="false" outlineLevel="0" collapsed="false">
      <c r="A181" s="11"/>
      <c r="B181" s="11"/>
      <c r="C181" s="11"/>
      <c r="D181" s="11"/>
      <c r="E181" s="12"/>
      <c r="F181" s="11"/>
      <c r="G181" s="12"/>
      <c r="H181" s="11"/>
      <c r="I181" s="13"/>
      <c r="J181" s="14"/>
      <c r="K181" s="15" t="str">
        <f aca="false">IFERROR(IF(I181="","",I181*J181/100),"")</f>
        <v/>
      </c>
      <c r="L181" s="11"/>
      <c r="M181" s="12"/>
      <c r="N181" s="12"/>
      <c r="O181" s="16" t="str">
        <f aca="true">IFERROR(IF(OR(N181="",H181&lt;&gt;"Open"),"",TODAY()-N181),"")</f>
        <v/>
      </c>
      <c r="P181" s="11"/>
      <c r="Q181" s="11"/>
      <c r="R181" s="17"/>
    </row>
    <row r="182" customFormat="false" ht="15" hidden="false" customHeight="false" outlineLevel="0" collapsed="false">
      <c r="A182" s="11"/>
      <c r="B182" s="11"/>
      <c r="C182" s="11"/>
      <c r="D182" s="11"/>
      <c r="E182" s="12"/>
      <c r="F182" s="11"/>
      <c r="G182" s="12"/>
      <c r="H182" s="11"/>
      <c r="I182" s="13"/>
      <c r="J182" s="14"/>
      <c r="K182" s="15" t="str">
        <f aca="false">IFERROR(IF(I182="","",I182*J182/100),"")</f>
        <v/>
      </c>
      <c r="L182" s="11"/>
      <c r="M182" s="12"/>
      <c r="N182" s="12"/>
      <c r="O182" s="16" t="str">
        <f aca="true">IFERROR(IF(OR(N182="",H182&lt;&gt;"Open"),"",TODAY()-N182),"")</f>
        <v/>
      </c>
      <c r="P182" s="11"/>
      <c r="Q182" s="11"/>
      <c r="R182" s="17"/>
    </row>
    <row r="183" customFormat="false" ht="15" hidden="false" customHeight="false" outlineLevel="0" collapsed="false">
      <c r="A183" s="11"/>
      <c r="B183" s="11"/>
      <c r="C183" s="11"/>
      <c r="D183" s="11"/>
      <c r="E183" s="12"/>
      <c r="F183" s="11"/>
      <c r="G183" s="12"/>
      <c r="H183" s="11"/>
      <c r="I183" s="13"/>
      <c r="J183" s="14"/>
      <c r="K183" s="15" t="str">
        <f aca="false">IFERROR(IF(I183="","",I183*J183/100),"")</f>
        <v/>
      </c>
      <c r="L183" s="11"/>
      <c r="M183" s="12"/>
      <c r="N183" s="12"/>
      <c r="O183" s="16" t="str">
        <f aca="true">IFERROR(IF(OR(N183="",H183&lt;&gt;"Open"),"",TODAY()-N183),"")</f>
        <v/>
      </c>
      <c r="P183" s="11"/>
      <c r="Q183" s="11"/>
      <c r="R183" s="17"/>
    </row>
    <row r="184" customFormat="false" ht="15" hidden="false" customHeight="false" outlineLevel="0" collapsed="false">
      <c r="A184" s="11"/>
      <c r="B184" s="11"/>
      <c r="C184" s="11"/>
      <c r="D184" s="11"/>
      <c r="E184" s="12"/>
      <c r="F184" s="11"/>
      <c r="G184" s="12"/>
      <c r="H184" s="11"/>
      <c r="I184" s="13"/>
      <c r="J184" s="14"/>
      <c r="K184" s="15" t="str">
        <f aca="false">IFERROR(IF(I184="","",I184*J184/100),"")</f>
        <v/>
      </c>
      <c r="L184" s="11"/>
      <c r="M184" s="12"/>
      <c r="N184" s="12"/>
      <c r="O184" s="16" t="str">
        <f aca="true">IFERROR(IF(OR(N184="",H184&lt;&gt;"Open"),"",TODAY()-N184),"")</f>
        <v/>
      </c>
      <c r="P184" s="11"/>
      <c r="Q184" s="11"/>
      <c r="R184" s="17"/>
    </row>
    <row r="185" customFormat="false" ht="15" hidden="false" customHeight="false" outlineLevel="0" collapsed="false">
      <c r="A185" s="11"/>
      <c r="B185" s="11"/>
      <c r="C185" s="11"/>
      <c r="D185" s="11"/>
      <c r="E185" s="12"/>
      <c r="F185" s="11"/>
      <c r="G185" s="12"/>
      <c r="H185" s="11"/>
      <c r="I185" s="13"/>
      <c r="J185" s="14"/>
      <c r="K185" s="15" t="str">
        <f aca="false">IFERROR(IF(I185="","",I185*J185/100),"")</f>
        <v/>
      </c>
      <c r="L185" s="11"/>
      <c r="M185" s="12"/>
      <c r="N185" s="12"/>
      <c r="O185" s="16" t="str">
        <f aca="true">IFERROR(IF(OR(N185="",H185&lt;&gt;"Open"),"",TODAY()-N185),"")</f>
        <v/>
      </c>
      <c r="P185" s="11"/>
      <c r="Q185" s="11"/>
      <c r="R185" s="17"/>
    </row>
    <row r="186" customFormat="false" ht="15" hidden="false" customHeight="false" outlineLevel="0" collapsed="false">
      <c r="A186" s="11"/>
      <c r="B186" s="11"/>
      <c r="C186" s="11"/>
      <c r="D186" s="11"/>
      <c r="E186" s="12"/>
      <c r="F186" s="11"/>
      <c r="G186" s="12"/>
      <c r="H186" s="11"/>
      <c r="I186" s="13"/>
      <c r="J186" s="14"/>
      <c r="K186" s="15" t="str">
        <f aca="false">IFERROR(IF(I186="","",I186*J186/100),"")</f>
        <v/>
      </c>
      <c r="L186" s="11"/>
      <c r="M186" s="12"/>
      <c r="N186" s="12"/>
      <c r="O186" s="16" t="str">
        <f aca="true">IFERROR(IF(OR(N186="",H186&lt;&gt;"Open"),"",TODAY()-N186),"")</f>
        <v/>
      </c>
      <c r="P186" s="11"/>
      <c r="Q186" s="11"/>
      <c r="R186" s="17"/>
    </row>
    <row r="187" customFormat="false" ht="15" hidden="false" customHeight="false" outlineLevel="0" collapsed="false">
      <c r="A187" s="11"/>
      <c r="B187" s="11"/>
      <c r="C187" s="11"/>
      <c r="D187" s="11"/>
      <c r="E187" s="12"/>
      <c r="F187" s="11"/>
      <c r="G187" s="12"/>
      <c r="H187" s="11"/>
      <c r="I187" s="13"/>
      <c r="J187" s="14"/>
      <c r="K187" s="15" t="str">
        <f aca="false">IFERROR(IF(I187="","",I187*J187/100),"")</f>
        <v/>
      </c>
      <c r="L187" s="11"/>
      <c r="M187" s="12"/>
      <c r="N187" s="12"/>
      <c r="O187" s="16" t="str">
        <f aca="true">IFERROR(IF(OR(N187="",H187&lt;&gt;"Open"),"",TODAY()-N187),"")</f>
        <v/>
      </c>
      <c r="P187" s="11"/>
      <c r="Q187" s="11"/>
      <c r="R187" s="17"/>
    </row>
    <row r="188" customFormat="false" ht="15" hidden="false" customHeight="false" outlineLevel="0" collapsed="false">
      <c r="A188" s="11"/>
      <c r="B188" s="11"/>
      <c r="C188" s="11"/>
      <c r="D188" s="11"/>
      <c r="E188" s="12"/>
      <c r="F188" s="11"/>
      <c r="G188" s="12"/>
      <c r="H188" s="11"/>
      <c r="I188" s="13"/>
      <c r="J188" s="14"/>
      <c r="K188" s="15" t="str">
        <f aca="false">IFERROR(IF(I188="","",I188*J188/100),"")</f>
        <v/>
      </c>
      <c r="L188" s="11"/>
      <c r="M188" s="12"/>
      <c r="N188" s="12"/>
      <c r="O188" s="16" t="str">
        <f aca="true">IFERROR(IF(OR(N188="",H188&lt;&gt;"Open"),"",TODAY()-N188),"")</f>
        <v/>
      </c>
      <c r="P188" s="11"/>
      <c r="Q188" s="11"/>
      <c r="R188" s="17"/>
    </row>
    <row r="189" customFormat="false" ht="15" hidden="false" customHeight="false" outlineLevel="0" collapsed="false">
      <c r="A189" s="11"/>
      <c r="B189" s="11"/>
      <c r="C189" s="11"/>
      <c r="D189" s="11"/>
      <c r="E189" s="12"/>
      <c r="F189" s="11"/>
      <c r="G189" s="12"/>
      <c r="H189" s="11"/>
      <c r="I189" s="13"/>
      <c r="J189" s="14"/>
      <c r="K189" s="15" t="str">
        <f aca="false">IFERROR(IF(I189="","",I189*J189/100),"")</f>
        <v/>
      </c>
      <c r="L189" s="11"/>
      <c r="M189" s="12"/>
      <c r="N189" s="12"/>
      <c r="O189" s="16" t="str">
        <f aca="true">IFERROR(IF(OR(N189="",H189&lt;&gt;"Open"),"",TODAY()-N189),"")</f>
        <v/>
      </c>
      <c r="P189" s="11"/>
      <c r="Q189" s="11"/>
      <c r="R189" s="17"/>
    </row>
    <row r="190" customFormat="false" ht="15" hidden="false" customHeight="false" outlineLevel="0" collapsed="false">
      <c r="A190" s="11"/>
      <c r="B190" s="11"/>
      <c r="C190" s="11"/>
      <c r="D190" s="11"/>
      <c r="E190" s="12"/>
      <c r="F190" s="11"/>
      <c r="G190" s="12"/>
      <c r="H190" s="11"/>
      <c r="I190" s="13"/>
      <c r="J190" s="14"/>
      <c r="K190" s="15" t="str">
        <f aca="false">IFERROR(IF(I190="","",I190*J190/100),"")</f>
        <v/>
      </c>
      <c r="L190" s="11"/>
      <c r="M190" s="12"/>
      <c r="N190" s="12"/>
      <c r="O190" s="16" t="str">
        <f aca="true">IFERROR(IF(OR(N190="",H190&lt;&gt;"Open"),"",TODAY()-N190),"")</f>
        <v/>
      </c>
      <c r="P190" s="11"/>
      <c r="Q190" s="11"/>
      <c r="R190" s="17"/>
    </row>
    <row r="191" customFormat="false" ht="15" hidden="false" customHeight="false" outlineLevel="0" collapsed="false">
      <c r="A191" s="11"/>
      <c r="B191" s="11"/>
      <c r="C191" s="11"/>
      <c r="D191" s="11"/>
      <c r="E191" s="12"/>
      <c r="F191" s="11"/>
      <c r="G191" s="12"/>
      <c r="H191" s="11"/>
      <c r="I191" s="13"/>
      <c r="J191" s="14"/>
      <c r="K191" s="15" t="str">
        <f aca="false">IFERROR(IF(I191="","",I191*J191/100),"")</f>
        <v/>
      </c>
      <c r="L191" s="11"/>
      <c r="M191" s="12"/>
      <c r="N191" s="12"/>
      <c r="O191" s="16" t="str">
        <f aca="true">IFERROR(IF(OR(N191="",H191&lt;&gt;"Open"),"",TODAY()-N191),"")</f>
        <v/>
      </c>
      <c r="P191" s="11"/>
      <c r="Q191" s="11"/>
      <c r="R191" s="17"/>
    </row>
    <row r="192" customFormat="false" ht="15" hidden="false" customHeight="false" outlineLevel="0" collapsed="false">
      <c r="A192" s="11"/>
      <c r="B192" s="11"/>
      <c r="C192" s="11"/>
      <c r="D192" s="11"/>
      <c r="E192" s="12"/>
      <c r="F192" s="11"/>
      <c r="G192" s="12"/>
      <c r="H192" s="11"/>
      <c r="I192" s="13"/>
      <c r="J192" s="14"/>
      <c r="K192" s="15" t="str">
        <f aca="false">IFERROR(IF(I192="","",I192*J192/100),"")</f>
        <v/>
      </c>
      <c r="L192" s="11"/>
      <c r="M192" s="12"/>
      <c r="N192" s="12"/>
      <c r="O192" s="16" t="str">
        <f aca="true">IFERROR(IF(OR(N192="",H192&lt;&gt;"Open"),"",TODAY()-N192),"")</f>
        <v/>
      </c>
      <c r="P192" s="11"/>
      <c r="Q192" s="11"/>
      <c r="R192" s="17"/>
    </row>
    <row r="193" customFormat="false" ht="15" hidden="false" customHeight="false" outlineLevel="0" collapsed="false">
      <c r="A193" s="11"/>
      <c r="B193" s="11"/>
      <c r="C193" s="11"/>
      <c r="D193" s="11"/>
      <c r="E193" s="12"/>
      <c r="F193" s="11"/>
      <c r="G193" s="12"/>
      <c r="H193" s="11"/>
      <c r="I193" s="13"/>
      <c r="J193" s="14"/>
      <c r="K193" s="15" t="str">
        <f aca="false">IFERROR(IF(I193="","",I193*J193/100),"")</f>
        <v/>
      </c>
      <c r="L193" s="11"/>
      <c r="M193" s="12"/>
      <c r="N193" s="12"/>
      <c r="O193" s="16" t="str">
        <f aca="true">IFERROR(IF(OR(N193="",H193&lt;&gt;"Open"),"",TODAY()-N193),"")</f>
        <v/>
      </c>
      <c r="P193" s="11"/>
      <c r="Q193" s="11"/>
      <c r="R193" s="17"/>
    </row>
    <row r="194" customFormat="false" ht="15" hidden="false" customHeight="false" outlineLevel="0" collapsed="false">
      <c r="A194" s="11"/>
      <c r="B194" s="11"/>
      <c r="C194" s="11"/>
      <c r="D194" s="11"/>
      <c r="E194" s="12"/>
      <c r="F194" s="11"/>
      <c r="G194" s="12"/>
      <c r="H194" s="11"/>
      <c r="I194" s="13"/>
      <c r="J194" s="14"/>
      <c r="K194" s="15" t="str">
        <f aca="false">IFERROR(IF(I194="","",I194*J194/100),"")</f>
        <v/>
      </c>
      <c r="L194" s="11"/>
      <c r="M194" s="12"/>
      <c r="N194" s="12"/>
      <c r="O194" s="16" t="str">
        <f aca="true">IFERROR(IF(OR(N194="",H194&lt;&gt;"Open"),"",TODAY()-N194),"")</f>
        <v/>
      </c>
      <c r="P194" s="11"/>
      <c r="Q194" s="11"/>
      <c r="R194" s="17"/>
    </row>
    <row r="195" customFormat="false" ht="15" hidden="false" customHeight="false" outlineLevel="0" collapsed="false">
      <c r="A195" s="11"/>
      <c r="B195" s="11"/>
      <c r="C195" s="11"/>
      <c r="D195" s="11"/>
      <c r="E195" s="12"/>
      <c r="F195" s="11"/>
      <c r="G195" s="12"/>
      <c r="H195" s="11"/>
      <c r="I195" s="13"/>
      <c r="J195" s="14"/>
      <c r="K195" s="15" t="str">
        <f aca="false">IFERROR(IF(I195="","",I195*J195/100),"")</f>
        <v/>
      </c>
      <c r="L195" s="11"/>
      <c r="M195" s="12"/>
      <c r="N195" s="12"/>
      <c r="O195" s="16" t="str">
        <f aca="true">IFERROR(IF(OR(N195="",H195&lt;&gt;"Open"),"",TODAY()-N195),"")</f>
        <v/>
      </c>
      <c r="P195" s="11"/>
      <c r="Q195" s="11"/>
      <c r="R195" s="17"/>
    </row>
    <row r="196" customFormat="false" ht="15" hidden="false" customHeight="false" outlineLevel="0" collapsed="false">
      <c r="A196" s="11"/>
      <c r="B196" s="11"/>
      <c r="C196" s="11"/>
      <c r="D196" s="11"/>
      <c r="E196" s="12"/>
      <c r="F196" s="11"/>
      <c r="G196" s="12"/>
      <c r="H196" s="11"/>
      <c r="I196" s="13"/>
      <c r="J196" s="14"/>
      <c r="K196" s="15" t="str">
        <f aca="false">IFERROR(IF(I196="","",I196*J196/100),"")</f>
        <v/>
      </c>
      <c r="L196" s="11"/>
      <c r="M196" s="12"/>
      <c r="N196" s="12"/>
      <c r="O196" s="16" t="str">
        <f aca="true">IFERROR(IF(OR(N196="",H196&lt;&gt;"Open"),"",TODAY()-N196),"")</f>
        <v/>
      </c>
      <c r="P196" s="11"/>
      <c r="Q196" s="11"/>
      <c r="R196" s="17"/>
    </row>
    <row r="197" customFormat="false" ht="15" hidden="false" customHeight="false" outlineLevel="0" collapsed="false">
      <c r="A197" s="11"/>
      <c r="B197" s="11"/>
      <c r="C197" s="11"/>
      <c r="D197" s="11"/>
      <c r="E197" s="12"/>
      <c r="F197" s="11"/>
      <c r="G197" s="12"/>
      <c r="H197" s="11"/>
      <c r="I197" s="13"/>
      <c r="J197" s="14"/>
      <c r="K197" s="15" t="str">
        <f aca="false">IFERROR(IF(I197="","",I197*J197/100),"")</f>
        <v/>
      </c>
      <c r="L197" s="11"/>
      <c r="M197" s="12"/>
      <c r="N197" s="12"/>
      <c r="O197" s="16" t="str">
        <f aca="true">IFERROR(IF(OR(N197="",H197&lt;&gt;"Open"),"",TODAY()-N197),"")</f>
        <v/>
      </c>
      <c r="P197" s="11"/>
      <c r="Q197" s="11"/>
      <c r="R197" s="17"/>
    </row>
    <row r="198" customFormat="false" ht="15" hidden="false" customHeight="false" outlineLevel="0" collapsed="false">
      <c r="A198" s="11"/>
      <c r="B198" s="11"/>
      <c r="C198" s="11"/>
      <c r="D198" s="11"/>
      <c r="E198" s="12"/>
      <c r="F198" s="11"/>
      <c r="G198" s="12"/>
      <c r="H198" s="11"/>
      <c r="I198" s="13"/>
      <c r="J198" s="14"/>
      <c r="K198" s="15" t="str">
        <f aca="false">IFERROR(IF(I198="","",I198*J198/100),"")</f>
        <v/>
      </c>
      <c r="L198" s="11"/>
      <c r="M198" s="12"/>
      <c r="N198" s="12"/>
      <c r="O198" s="16" t="str">
        <f aca="true">IFERROR(IF(OR(N198="",H198&lt;&gt;"Open"),"",TODAY()-N198),"")</f>
        <v/>
      </c>
      <c r="P198" s="11"/>
      <c r="Q198" s="11"/>
      <c r="R198" s="17"/>
    </row>
    <row r="199" customFormat="false" ht="15" hidden="false" customHeight="false" outlineLevel="0" collapsed="false">
      <c r="A199" s="11"/>
      <c r="B199" s="11"/>
      <c r="C199" s="11"/>
      <c r="D199" s="11"/>
      <c r="E199" s="12"/>
      <c r="F199" s="11"/>
      <c r="G199" s="12"/>
      <c r="H199" s="11"/>
      <c r="I199" s="13"/>
      <c r="J199" s="14"/>
      <c r="K199" s="15" t="str">
        <f aca="false">IFERROR(IF(I199="","",I199*J199/100),"")</f>
        <v/>
      </c>
      <c r="L199" s="11"/>
      <c r="M199" s="12"/>
      <c r="N199" s="12"/>
      <c r="O199" s="16" t="str">
        <f aca="true">IFERROR(IF(OR(N199="",H199&lt;&gt;"Open"),"",TODAY()-N199),"")</f>
        <v/>
      </c>
      <c r="P199" s="11"/>
      <c r="Q199" s="11"/>
      <c r="R199" s="17"/>
    </row>
    <row r="200" customFormat="false" ht="15" hidden="false" customHeight="false" outlineLevel="0" collapsed="false">
      <c r="A200" s="11"/>
      <c r="B200" s="11"/>
      <c r="C200" s="11"/>
      <c r="D200" s="11"/>
      <c r="E200" s="12"/>
      <c r="F200" s="11"/>
      <c r="G200" s="12"/>
      <c r="H200" s="11"/>
      <c r="I200" s="13"/>
      <c r="J200" s="14"/>
      <c r="K200" s="15" t="str">
        <f aca="false">IFERROR(IF(I200="","",I200*J200/100),"")</f>
        <v/>
      </c>
      <c r="L200" s="11"/>
      <c r="M200" s="12"/>
      <c r="N200" s="12"/>
      <c r="O200" s="16" t="str">
        <f aca="true">IFERROR(IF(OR(N200="",H200&lt;&gt;"Open"),"",TODAY()-N200),"")</f>
        <v/>
      </c>
      <c r="P200" s="11"/>
      <c r="Q200" s="11"/>
      <c r="R200" s="17"/>
    </row>
    <row r="201" customFormat="false" ht="15" hidden="false" customHeight="false" outlineLevel="0" collapsed="false">
      <c r="A201" s="11"/>
      <c r="B201" s="11"/>
      <c r="C201" s="11"/>
      <c r="D201" s="11"/>
      <c r="E201" s="12"/>
      <c r="F201" s="11"/>
      <c r="G201" s="12"/>
      <c r="H201" s="11"/>
      <c r="I201" s="13"/>
      <c r="J201" s="14"/>
      <c r="K201" s="15" t="str">
        <f aca="false">IFERROR(IF(I201="","",I201*J201/100),"")</f>
        <v/>
      </c>
      <c r="L201" s="11"/>
      <c r="M201" s="12"/>
      <c r="N201" s="12"/>
      <c r="O201" s="16" t="str">
        <f aca="true">IFERROR(IF(OR(N201="",H201&lt;&gt;"Open"),"",TODAY()-N201),"")</f>
        <v/>
      </c>
      <c r="P201" s="11"/>
      <c r="Q201" s="11"/>
      <c r="R201" s="17"/>
    </row>
    <row r="202" customFormat="false" ht="15" hidden="false" customHeight="false" outlineLevel="0" collapsed="false">
      <c r="A202" s="11"/>
      <c r="B202" s="11"/>
      <c r="C202" s="11"/>
      <c r="D202" s="11"/>
      <c r="E202" s="12"/>
      <c r="F202" s="11"/>
      <c r="G202" s="12"/>
      <c r="H202" s="11"/>
      <c r="I202" s="13"/>
      <c r="J202" s="14"/>
      <c r="K202" s="15" t="str">
        <f aca="false">IFERROR(IF(I202="","",I202*J202/100),"")</f>
        <v/>
      </c>
      <c r="L202" s="11"/>
      <c r="M202" s="12"/>
      <c r="N202" s="12"/>
      <c r="O202" s="16" t="str">
        <f aca="true">IFERROR(IF(OR(N202="",H202&lt;&gt;"Open"),"",TODAY()-N202),"")</f>
        <v/>
      </c>
      <c r="P202" s="11"/>
      <c r="Q202" s="11"/>
      <c r="R202" s="17"/>
    </row>
    <row r="203" customFormat="false" ht="15" hidden="false" customHeight="false" outlineLevel="0" collapsed="false">
      <c r="A203" s="11"/>
      <c r="B203" s="11"/>
      <c r="C203" s="11"/>
      <c r="D203" s="11"/>
      <c r="E203" s="12"/>
      <c r="F203" s="11"/>
      <c r="G203" s="12"/>
      <c r="H203" s="11"/>
      <c r="I203" s="13"/>
      <c r="J203" s="14"/>
      <c r="K203" s="15" t="str">
        <f aca="false">IFERROR(IF(I203="","",I203*J203/100),"")</f>
        <v/>
      </c>
      <c r="L203" s="11"/>
      <c r="M203" s="12"/>
      <c r="N203" s="12"/>
      <c r="O203" s="16" t="str">
        <f aca="true">IFERROR(IF(OR(N203="",H203&lt;&gt;"Open"),"",TODAY()-N203),"")</f>
        <v/>
      </c>
      <c r="P203" s="11"/>
      <c r="Q203" s="11"/>
      <c r="R203" s="17"/>
    </row>
  </sheetData>
  <conditionalFormatting sqref="O2:O203">
    <cfRule type="cellIs" priority="2" operator="greaterThan" aboveAverage="0" equalAverage="0" bottom="0" percent="0" rank="0" text="" dxfId="0">
      <formula>7</formula>
    </cfRule>
  </conditionalFormatting>
  <conditionalFormatting sqref="A2:R203">
    <cfRule type="expression" priority="3" aboveAverage="0" equalAverage="0" bottom="0" percent="0" rank="0" text="" dxfId="1">
      <formula>$H2="Won"</formula>
    </cfRule>
    <cfRule type="expression" priority="4" aboveAverage="0" equalAverage="0" bottom="0" percent="0" rank="0" text="" dxfId="2">
      <formula>$H2="Lost"</formula>
    </cfRule>
  </conditionalFormatting>
  <dataValidations count="5">
    <dataValidation allowBlank="true" error="Pick a stage from the list" errorStyle="stop" errorTitle="Invalid stage" operator="between" showDropDown="false" showErrorMessage="false" showInputMessage="false" sqref="F2:F203" type="list">
      <formula1>"1 - Prospect,2 - Contacted,3 - Meeting,4 - Demo,5 - Proposal,6 - Negotiation"</formula1>
      <formula2>0</formula2>
    </dataValidation>
    <dataValidation allowBlank="true" errorStyle="stop" operator="between" showDropDown="false" showErrorMessage="false" showInputMessage="false" sqref="H2:H203" type="list">
      <formula1>"Open,Won,Lost"</formula1>
      <formula2>0</formula2>
    </dataValidation>
    <dataValidation allowBlank="true" errorStyle="stop" operator="between" showDropDown="false" showErrorMessage="false" showInputMessage="false" sqref="P2:P203" type="list">
      <formula1>"1 - Prospect,2 - Contacted,3 - Meeting,4 - Demo,5 - Proposal,6 - Negotiation"</formula1>
      <formula2>0</formula2>
    </dataValidation>
    <dataValidation allowBlank="true" errorStyle="stop" operator="between" showDropDown="false" showErrorMessage="false" showInputMessage="false" sqref="Q2:Q203" type="list">
      <formula1>"Price / budget,No urgency - stalled,Went silent,Chose competitor,Stayed with status quo,Fear of switching / migration,No decision-maker access,Bad fit / unqualified,Timing - revisit later,Lost to do-nothing"</formula1>
      <formula2>0</formula2>
    </dataValidation>
    <dataValidation allowBlank="true" errorStyle="stop" operator="between" showDropDown="false" showErrorMessage="false" showInputMessage="false" sqref="D2:D203" type="list">
      <formula1>"Cold call,Cold email,Referral,Inbound,Event,Partner,Other"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4" min="3" style="0" width="14"/>
    <col collapsed="false" customWidth="true" hidden="false" outlineLevel="0" max="5" min="5" style="0" width="16"/>
    <col collapsed="false" customWidth="true" hidden="false" outlineLevel="0" max="6" min="6" style="0" width="42"/>
    <col collapsed="false" customWidth="true" hidden="false" outlineLevel="0" max="7" min="7" style="0" width="3"/>
  </cols>
  <sheetData>
    <row r="2" customFormat="false" ht="19.7" hidden="false" customHeight="false" outlineLevel="0" collapsed="false">
      <c r="B2" s="18" t="s">
        <v>70</v>
      </c>
    </row>
    <row r="3" customFormat="false" ht="15" hidden="false" customHeight="false" outlineLevel="0" collapsed="false">
      <c r="B3" s="19" t="s">
        <v>71</v>
      </c>
    </row>
    <row r="5" customFormat="false" ht="15" hidden="false" customHeight="false" outlineLevel="0" collapsed="false">
      <c r="B5" s="20" t="s">
        <v>72</v>
      </c>
      <c r="C5" s="21"/>
      <c r="D5" s="21"/>
      <c r="E5" s="21"/>
      <c r="F5" s="21"/>
    </row>
    <row r="6" customFormat="false" ht="15" hidden="false" customHeight="false" outlineLevel="0" collapsed="false">
      <c r="B6" s="22" t="s">
        <v>73</v>
      </c>
      <c r="C6" s="23" t="n">
        <f aca="false">COUNTIF(Pipeline!$H$2:$H$203,"Open")</f>
        <v>1</v>
      </c>
    </row>
    <row r="7" customFormat="false" ht="15" hidden="false" customHeight="false" outlineLevel="0" collapsed="false">
      <c r="B7" s="22" t="s">
        <v>74</v>
      </c>
      <c r="C7" s="24" t="n">
        <f aca="false">SUMIF(Pipeline!$H$2:$H$203,"Open",Pipeline!$I$2:$I$203)</f>
        <v>28000</v>
      </c>
    </row>
    <row r="8" customFormat="false" ht="15" hidden="false" customHeight="false" outlineLevel="0" collapsed="false">
      <c r="B8" s="22" t="s">
        <v>75</v>
      </c>
      <c r="C8" s="24" t="n">
        <f aca="false">SUMIF(Pipeline!$H$2:$H$203,"Open",Pipeline!$K$2:$K$203)</f>
        <v>14000</v>
      </c>
    </row>
    <row r="9" customFormat="false" ht="15" hidden="false" customHeight="false" outlineLevel="0" collapsed="false">
      <c r="B9" s="22" t="s">
        <v>76</v>
      </c>
      <c r="C9" s="23" t="n">
        <f aca="false">COUNTIF(Pipeline!$H$2:$H$203,"Won")</f>
        <v>0</v>
      </c>
    </row>
    <row r="10" customFormat="false" ht="15" hidden="false" customHeight="false" outlineLevel="0" collapsed="false">
      <c r="B10" s="22" t="s">
        <v>77</v>
      </c>
      <c r="C10" s="23" t="n">
        <f aca="false">COUNTIF(Pipeline!$H$2:$H$203,"Lost")</f>
        <v>0</v>
      </c>
    </row>
    <row r="11" customFormat="false" ht="15" hidden="false" customHeight="false" outlineLevel="0" collapsed="false">
      <c r="B11" s="22" t="s">
        <v>78</v>
      </c>
      <c r="C11" s="25" t="str">
        <f aca="false">IFERROR(COUNTIF(Pipeline!$H$2:$H$203,"Won")/(COUNTIF(Pipeline!$H$2:$H$203,"Won")+COUNTIF(Pipeline!$H$2:$H$203,"Lost")),"-")</f>
        <v>-</v>
      </c>
    </row>
    <row r="12" customFormat="false" ht="15" hidden="false" customHeight="false" outlineLevel="0" collapsed="false">
      <c r="B12" s="22" t="s">
        <v>79</v>
      </c>
      <c r="C12" s="24" t="str">
        <f aca="false">IFERROR(AVERAGEIF(Pipeline!$H$2:$H$203,"Won",Pipeline!$I$2:$I$203),"-")</f>
        <v>-</v>
      </c>
    </row>
    <row r="13" customFormat="false" ht="15" hidden="false" customHeight="false" outlineLevel="0" collapsed="false">
      <c r="B13" s="22" t="s">
        <v>80</v>
      </c>
      <c r="C13" s="24" t="n">
        <f aca="false">SUMIF(Pipeline!$H$2:$H$203,"Won",Pipeline!$I$2:$I$203)</f>
        <v>0</v>
      </c>
    </row>
    <row r="14" customFormat="false" ht="15" hidden="false" customHeight="false" outlineLevel="0" collapsed="false">
      <c r="B14" s="22" t="s">
        <v>81</v>
      </c>
      <c r="C14" s="23" t="n">
        <f aca="false">COUNTIFS(Pipeline!$H$2:$H$203,"Open",Pipeline!$O$2:$O$203,"&gt;7")</f>
        <v>1</v>
      </c>
    </row>
    <row r="15" customFormat="false" ht="15" hidden="false" customHeight="false" outlineLevel="0" collapsed="false">
      <c r="B15" s="26" t="s">
        <v>82</v>
      </c>
    </row>
    <row r="17" customFormat="false" ht="15" hidden="false" customHeight="false" outlineLevel="0" collapsed="false">
      <c r="B17" s="20" t="s">
        <v>83</v>
      </c>
      <c r="C17" s="21"/>
      <c r="D17" s="21"/>
      <c r="E17" s="21"/>
      <c r="F17" s="21"/>
    </row>
    <row r="18" customFormat="false" ht="15" hidden="false" customHeight="false" outlineLevel="0" collapsed="false">
      <c r="B18" s="27" t="s">
        <v>47</v>
      </c>
      <c r="C18" s="27" t="s">
        <v>84</v>
      </c>
      <c r="D18" s="27" t="s">
        <v>85</v>
      </c>
      <c r="E18" s="27" t="s">
        <v>86</v>
      </c>
      <c r="F18" s="27" t="s">
        <v>87</v>
      </c>
    </row>
    <row r="19" customFormat="false" ht="15" hidden="false" customHeight="false" outlineLevel="0" collapsed="false">
      <c r="B19" s="22" t="s">
        <v>14</v>
      </c>
      <c r="C19" s="28" t="n">
        <f aca="false">COUNTIFS(Pipeline!$H$2:$H$203,"Open",Pipeline!$F$2:$F$203,"1 - Prospect")</f>
      </c>
      <c r="D19" s="28" t="n">
        <f aca="false">COUNTIFS(Pipeline!$H$2:$H$203,"Lost",Pipeline!$P$2:$P$203,"1 - Prospect")</f>
        <v>0</v>
      </c>
      <c r="E19" s="29">
        <f aca="false">IFERROR(C19/COUNTIF(Pipeline!$H$2:$H$203,"Open"),"-")</f>
      </c>
      <c r="F19" s="30" t="s">
        <v>88</v>
      </c>
    </row>
    <row r="20" customFormat="false" ht="15" hidden="false" customHeight="false" outlineLevel="0" collapsed="false">
      <c r="B20" s="31" t="s">
        <v>16</v>
      </c>
      <c r="C20" s="32" t="n">
        <f aca="false">COUNTIFS(Pipeline!$H$2:$H$203,"Open",Pipeline!$F$2:$F$203,"2 - Contacted")</f>
      </c>
      <c r="D20" s="32" t="n">
        <f aca="false">COUNTIFS(Pipeline!$H$2:$H$203,"Lost",Pipeline!$P$2:$P$203,"2 - Contacted")</f>
        <v>0</v>
      </c>
      <c r="E20" s="33">
        <f aca="false">IFERROR(C20/COUNTIF(Pipeline!$H$2:$H$203,"Open"),"-")</f>
      </c>
      <c r="F20" s="34" t="s">
        <v>89</v>
      </c>
    </row>
    <row r="21" customFormat="false" ht="15" hidden="false" customHeight="false" outlineLevel="0" collapsed="false">
      <c r="B21" s="22" t="s">
        <v>18</v>
      </c>
      <c r="C21" s="28" t="n">
        <f aca="false">COUNTIFS(Pipeline!$H$2:$H$203,"Open",Pipeline!$F$2:$F$203,"3 - Meeting")</f>
      </c>
      <c r="D21" s="28" t="n">
        <f aca="false">COUNTIFS(Pipeline!$H$2:$H$203,"Lost",Pipeline!$P$2:$P$203,"3 - Meeting")</f>
        <v>0</v>
      </c>
      <c r="E21" s="29">
        <f aca="false">IFERROR(C21/COUNTIF(Pipeline!$H$2:$H$203,"Open"),"-")</f>
      </c>
      <c r="F21" s="30" t="s">
        <v>90</v>
      </c>
    </row>
    <row r="22" customFormat="false" ht="15" hidden="false" customHeight="false" outlineLevel="0" collapsed="false">
      <c r="B22" s="31" t="s">
        <v>20</v>
      </c>
      <c r="C22" s="32" t="n">
        <f aca="false">COUNTIFS(Pipeline!$H$2:$H$203,"Open",Pipeline!$F$2:$F$203,"4 - Demo")</f>
      </c>
      <c r="D22" s="32" t="n">
        <f aca="false">COUNTIFS(Pipeline!$H$2:$H$203,"Lost",Pipeline!$P$2:$P$203,"4 - Demo")</f>
        <v>0</v>
      </c>
      <c r="E22" s="33">
        <f aca="false">IFERROR(C22/COUNTIF(Pipeline!$H$2:$H$203,"Open"),"-")</f>
      </c>
      <c r="F22" s="34" t="s">
        <v>91</v>
      </c>
    </row>
    <row r="23" customFormat="false" ht="15" hidden="false" customHeight="false" outlineLevel="0" collapsed="false">
      <c r="B23" s="22" t="s">
        <v>22</v>
      </c>
      <c r="C23" s="28" t="n">
        <f aca="false">COUNTIFS(Pipeline!$H$2:$H$203,"Open",Pipeline!$F$2:$F$203,"5 - Proposal")</f>
      </c>
      <c r="D23" s="28" t="n">
        <f aca="false">COUNTIFS(Pipeline!$H$2:$H$203,"Lost",Pipeline!$P$2:$P$203,"5 - Proposal")</f>
        <v>0</v>
      </c>
      <c r="E23" s="29">
        <f aca="false">IFERROR(C23/COUNTIF(Pipeline!$H$2:$H$203,"Open"),"-")</f>
      </c>
      <c r="F23" s="30" t="s">
        <v>92</v>
      </c>
    </row>
    <row r="24" customFormat="false" ht="15" hidden="false" customHeight="false" outlineLevel="0" collapsed="false">
      <c r="B24" s="31" t="s">
        <v>24</v>
      </c>
      <c r="C24" s="32" t="n">
        <f aca="false">COUNTIFS(Pipeline!$H$2:$H$203,"Open",Pipeline!$F$2:$F$203,"6 - Negotiation")</f>
      </c>
      <c r="D24" s="32" t="n">
        <f aca="false">COUNTIFS(Pipeline!$H$2:$H$203,"Lost",Pipeline!$P$2:$P$203,"6 - Negotiation")</f>
        <v>0</v>
      </c>
      <c r="E24" s="33">
        <f aca="false">IFERROR(C24/COUNTIF(Pipeline!$H$2:$H$203,"Open"),"-")</f>
      </c>
      <c r="F24" s="34" t="s">
        <v>93</v>
      </c>
    </row>
    <row r="25" customFormat="false" ht="15" hidden="false" customHeight="false" outlineLevel="0" collapsed="false">
      <c r="B25" s="35" t="s">
        <v>94</v>
      </c>
    </row>
    <row r="26" customFormat="false" ht="15" hidden="false" customHeight="false" outlineLevel="0" collapsed="false">
      <c r="B26" s="36" t="s">
        <v>95</v>
      </c>
    </row>
    <row r="28" customFormat="false" ht="15" hidden="false" customHeight="false" outlineLevel="0" collapsed="false">
      <c r="B28" s="20" t="s">
        <v>96</v>
      </c>
      <c r="C28" s="21"/>
      <c r="D28" s="21"/>
      <c r="E28" s="21"/>
      <c r="F28" s="21"/>
    </row>
    <row r="29" customFormat="false" ht="15" hidden="false" customHeight="false" outlineLevel="0" collapsed="false">
      <c r="B29" s="27" t="s">
        <v>97</v>
      </c>
      <c r="C29" s="27" t="s">
        <v>98</v>
      </c>
      <c r="D29" s="27" t="s">
        <v>99</v>
      </c>
    </row>
    <row r="30" customFormat="false" ht="15" hidden="false" customHeight="false" outlineLevel="0" collapsed="false">
      <c r="B30" s="37" t="s">
        <v>100</v>
      </c>
      <c r="C30" s="28" t="n">
        <f aca="false">COUNTIF(Pipeline!$Q$2:$Q$203,"Price / budget")</f>
        <v>0</v>
      </c>
      <c r="D30" s="38" t="str">
        <f aca="false">IFERROR(C30/COUNTIF(Pipeline!$H$2:$H$203,"Lost"),"-")</f>
        <v>-</v>
      </c>
      <c r="E30" s="39"/>
      <c r="F30" s="30" t="s">
        <v>101</v>
      </c>
    </row>
    <row r="31" customFormat="false" ht="15" hidden="false" customHeight="false" outlineLevel="0" collapsed="false">
      <c r="B31" s="40" t="s">
        <v>102</v>
      </c>
      <c r="C31" s="32" t="n">
        <f aca="false">COUNTIF(Pipeline!$Q$2:$Q$203,"No urgency - stalled")</f>
        <v>0</v>
      </c>
      <c r="D31" s="41" t="str">
        <f aca="false">IFERROR(C31/COUNTIF(Pipeline!$H$2:$H$203,"Lost"),"-")</f>
        <v>-</v>
      </c>
      <c r="E31" s="42"/>
      <c r="F31" s="34" t="s">
        <v>103</v>
      </c>
    </row>
    <row r="32" customFormat="false" ht="15" hidden="false" customHeight="false" outlineLevel="0" collapsed="false">
      <c r="B32" s="37" t="s">
        <v>104</v>
      </c>
      <c r="C32" s="28" t="n">
        <f aca="false">COUNTIF(Pipeline!$Q$2:$Q$203,"Went silent")</f>
        <v>0</v>
      </c>
      <c r="D32" s="38" t="str">
        <f aca="false">IFERROR(C32/COUNTIF(Pipeline!$H$2:$H$203,"Lost"),"-")</f>
        <v>-</v>
      </c>
      <c r="E32" s="39"/>
      <c r="F32" s="30" t="s">
        <v>105</v>
      </c>
    </row>
    <row r="33" customFormat="false" ht="15" hidden="false" customHeight="false" outlineLevel="0" collapsed="false">
      <c r="B33" s="40" t="s">
        <v>106</v>
      </c>
      <c r="C33" s="32" t="n">
        <f aca="false">COUNTIF(Pipeline!$Q$2:$Q$203,"Chose competitor")</f>
        <v>0</v>
      </c>
      <c r="D33" s="41" t="str">
        <f aca="false">IFERROR(C33/COUNTIF(Pipeline!$H$2:$H$203,"Lost"),"-")</f>
        <v>-</v>
      </c>
      <c r="E33" s="42"/>
      <c r="F33" s="34" t="s">
        <v>107</v>
      </c>
    </row>
    <row r="34" customFormat="false" ht="15" hidden="false" customHeight="false" outlineLevel="0" collapsed="false">
      <c r="B34" s="37" t="s">
        <v>108</v>
      </c>
      <c r="C34" s="28" t="n">
        <f aca="false">COUNTIF(Pipeline!$Q$2:$Q$203,"Stayed with status quo")</f>
        <v>0</v>
      </c>
      <c r="D34" s="38" t="str">
        <f aca="false">IFERROR(C34/COUNTIF(Pipeline!$H$2:$H$203,"Lost"),"-")</f>
        <v>-</v>
      </c>
      <c r="E34" s="39"/>
      <c r="F34" s="30" t="s">
        <v>109</v>
      </c>
    </row>
    <row r="35" customFormat="false" ht="15" hidden="false" customHeight="false" outlineLevel="0" collapsed="false">
      <c r="B35" s="40" t="s">
        <v>110</v>
      </c>
      <c r="C35" s="32" t="n">
        <f aca="false">COUNTIF(Pipeline!$Q$2:$Q$203,"Fear of switching / migration")</f>
        <v>0</v>
      </c>
      <c r="D35" s="41" t="str">
        <f aca="false">IFERROR(C35/COUNTIF(Pipeline!$H$2:$H$203,"Lost"),"-")</f>
        <v>-</v>
      </c>
      <c r="E35" s="42"/>
      <c r="F35" s="34" t="s">
        <v>111</v>
      </c>
    </row>
    <row r="36" customFormat="false" ht="15" hidden="false" customHeight="false" outlineLevel="0" collapsed="false">
      <c r="B36" s="37" t="s">
        <v>112</v>
      </c>
      <c r="C36" s="28" t="n">
        <f aca="false">COUNTIF(Pipeline!$Q$2:$Q$203,"No decision-maker access")</f>
        <v>0</v>
      </c>
      <c r="D36" s="38" t="str">
        <f aca="false">IFERROR(C36/COUNTIF(Pipeline!$H$2:$H$203,"Lost"),"-")</f>
        <v>-</v>
      </c>
      <c r="E36" s="39"/>
      <c r="F36" s="30" t="s">
        <v>113</v>
      </c>
    </row>
    <row r="37" customFormat="false" ht="15" hidden="false" customHeight="false" outlineLevel="0" collapsed="false">
      <c r="B37" s="40" t="s">
        <v>114</v>
      </c>
      <c r="C37" s="32" t="n">
        <f aca="false">COUNTIF(Pipeline!$Q$2:$Q$203,"Bad fit / unqualified")</f>
        <v>0</v>
      </c>
      <c r="D37" s="41" t="str">
        <f aca="false">IFERROR(C37/COUNTIF(Pipeline!$H$2:$H$203,"Lost"),"-")</f>
        <v>-</v>
      </c>
      <c r="E37" s="42"/>
      <c r="F37" s="34" t="s">
        <v>115</v>
      </c>
    </row>
    <row r="38" customFormat="false" ht="15" hidden="false" customHeight="false" outlineLevel="0" collapsed="false">
      <c r="B38" s="37" t="s">
        <v>116</v>
      </c>
      <c r="C38" s="28" t="n">
        <f aca="false">COUNTIF(Pipeline!$Q$2:$Q$203,"Timing - revisit later")</f>
        <v>0</v>
      </c>
      <c r="D38" s="38" t="str">
        <f aca="false">IFERROR(C38/COUNTIF(Pipeline!$H$2:$H$203,"Lost"),"-")</f>
        <v>-</v>
      </c>
      <c r="E38" s="39"/>
      <c r="F38" s="30" t="s">
        <v>117</v>
      </c>
    </row>
    <row r="39" customFormat="false" ht="15" hidden="false" customHeight="false" outlineLevel="0" collapsed="false">
      <c r="B39" s="40" t="s">
        <v>118</v>
      </c>
      <c r="C39" s="32" t="n">
        <f aca="false">COUNTIF(Pipeline!$Q$2:$Q$203,"Lost to do-nothing")</f>
        <v>0</v>
      </c>
      <c r="D39" s="41" t="str">
        <f aca="false">IFERROR(C39/COUNTIF(Pipeline!$H$2:$H$203,"Lost"),"-")</f>
        <v>-</v>
      </c>
      <c r="E39" s="42"/>
      <c r="F39" s="34" t="s">
        <v>119</v>
      </c>
    </row>
    <row r="41" customFormat="false" ht="15" hidden="false" customHeight="false" outlineLevel="0" collapsed="false">
      <c r="B41" s="20" t="s">
        <v>120</v>
      </c>
      <c r="C41" s="21"/>
      <c r="D41" s="21"/>
      <c r="E41" s="21"/>
      <c r="F41" s="21"/>
    </row>
    <row r="42" customFormat="false" ht="15" hidden="false" customHeight="false" outlineLevel="0" collapsed="false">
      <c r="B42" s="27" t="s">
        <v>45</v>
      </c>
      <c r="C42" s="27" t="s">
        <v>121</v>
      </c>
      <c r="D42" s="27" t="s">
        <v>26</v>
      </c>
      <c r="E42" s="27" t="s">
        <v>122</v>
      </c>
      <c r="F42" s="27" t="s">
        <v>80</v>
      </c>
    </row>
    <row r="43" customFormat="false" ht="15" hidden="false" customHeight="false" outlineLevel="0" collapsed="false">
      <c r="B43" s="43" t="s">
        <v>62</v>
      </c>
      <c r="C43" s="28" t="n">
        <f aca="false">COUNTIF(Pipeline!$D$2:$D$203,"Cold call")</f>
        <v>1</v>
      </c>
      <c r="D43" s="28" t="n">
        <f aca="false">COUNTIFS(Pipeline!$D$2:$D$203,"Cold call",Pipeline!$H$2:$H$203,"Won")</f>
        <v>0</v>
      </c>
      <c r="E43" s="38" t="n">
        <f aca="false">IFERROR(D43/C43,"-")</f>
        <v>0</v>
      </c>
      <c r="F43" s="44" t="n">
        <f aca="false">SUMIFS(Pipeline!$I$2:$I$203,Pipeline!$D$2:$D$203,"Cold call",Pipeline!$H$2:$H$203,"Won")</f>
        <v>0</v>
      </c>
    </row>
    <row r="44" customFormat="false" ht="15" hidden="false" customHeight="false" outlineLevel="0" collapsed="false">
      <c r="B44" s="45" t="s">
        <v>123</v>
      </c>
      <c r="C44" s="32" t="n">
        <f aca="false">COUNTIF(Pipeline!$D$2:$D$203,"Cold email")</f>
        <v>0</v>
      </c>
      <c r="D44" s="32" t="n">
        <f aca="false">COUNTIFS(Pipeline!$D$2:$D$203,"Cold email",Pipeline!$H$2:$H$203,"Won")</f>
        <v>0</v>
      </c>
      <c r="E44" s="41" t="str">
        <f aca="false">IFERROR(D44/C44,"-")</f>
        <v>-</v>
      </c>
      <c r="F44" s="46" t="n">
        <f aca="false">SUMIFS(Pipeline!$I$2:$I$203,Pipeline!$D$2:$D$203,"Cold email",Pipeline!$H$2:$H$203,"Won")</f>
        <v>0</v>
      </c>
    </row>
    <row r="45" customFormat="false" ht="15" hidden="false" customHeight="false" outlineLevel="0" collapsed="false">
      <c r="B45" s="43" t="s">
        <v>124</v>
      </c>
      <c r="C45" s="28" t="n">
        <f aca="false">COUNTIF(Pipeline!$D$2:$D$203,"Referral")</f>
        <v>0</v>
      </c>
      <c r="D45" s="28" t="n">
        <f aca="false">COUNTIFS(Pipeline!$D$2:$D$203,"Referral",Pipeline!$H$2:$H$203,"Won")</f>
        <v>0</v>
      </c>
      <c r="E45" s="38" t="str">
        <f aca="false">IFERROR(D45/C45,"-")</f>
        <v>-</v>
      </c>
      <c r="F45" s="44" t="n">
        <f aca="false">SUMIFS(Pipeline!$I$2:$I$203,Pipeline!$D$2:$D$203,"Referral",Pipeline!$H$2:$H$203,"Won")</f>
        <v>0</v>
      </c>
    </row>
    <row r="46" customFormat="false" ht="15" hidden="false" customHeight="false" outlineLevel="0" collapsed="false">
      <c r="B46" s="45" t="s">
        <v>125</v>
      </c>
      <c r="C46" s="32" t="n">
        <f aca="false">COUNTIF(Pipeline!$D$2:$D$203,"Inbound")</f>
        <v>0</v>
      </c>
      <c r="D46" s="32" t="n">
        <f aca="false">COUNTIFS(Pipeline!$D$2:$D$203,"Inbound",Pipeline!$H$2:$H$203,"Won")</f>
        <v>0</v>
      </c>
      <c r="E46" s="41" t="str">
        <f aca="false">IFERROR(D46/C46,"-")</f>
        <v>-</v>
      </c>
      <c r="F46" s="46" t="n">
        <f aca="false">SUMIFS(Pipeline!$I$2:$I$203,Pipeline!$D$2:$D$203,"Inbound",Pipeline!$H$2:$H$203,"Won")</f>
        <v>0</v>
      </c>
    </row>
    <row r="47" customFormat="false" ht="15" hidden="false" customHeight="false" outlineLevel="0" collapsed="false">
      <c r="B47" s="43" t="s">
        <v>126</v>
      </c>
      <c r="C47" s="28" t="n">
        <f aca="false">COUNTIF(Pipeline!$D$2:$D$203,"Event")</f>
        <v>0</v>
      </c>
      <c r="D47" s="28" t="n">
        <f aca="false">COUNTIFS(Pipeline!$D$2:$D$203,"Event",Pipeline!$H$2:$H$203,"Won")</f>
        <v>0</v>
      </c>
      <c r="E47" s="38" t="str">
        <f aca="false">IFERROR(D47/C47,"-")</f>
        <v>-</v>
      </c>
      <c r="F47" s="44" t="n">
        <f aca="false">SUMIFS(Pipeline!$I$2:$I$203,Pipeline!$D$2:$D$203,"Event",Pipeline!$H$2:$H$203,"Won")</f>
        <v>0</v>
      </c>
    </row>
    <row r="48" customFormat="false" ht="15" hidden="false" customHeight="false" outlineLevel="0" collapsed="false">
      <c r="B48" s="45" t="s">
        <v>127</v>
      </c>
      <c r="C48" s="32" t="n">
        <f aca="false">COUNTIF(Pipeline!$D$2:$D$203,"Partner")</f>
        <v>0</v>
      </c>
      <c r="D48" s="32" t="n">
        <f aca="false">COUNTIFS(Pipeline!$D$2:$D$203,"Partner",Pipeline!$H$2:$H$203,"Won")</f>
        <v>0</v>
      </c>
      <c r="E48" s="41" t="str">
        <f aca="false">IFERROR(D48/C48,"-")</f>
        <v>-</v>
      </c>
      <c r="F48" s="46" t="n">
        <f aca="false">SUMIFS(Pipeline!$I$2:$I$203,Pipeline!$D$2:$D$203,"Partner",Pipeline!$H$2:$H$203,"Won")</f>
        <v>0</v>
      </c>
    </row>
    <row r="49" customFormat="false" ht="15" hidden="false" customHeight="false" outlineLevel="0" collapsed="false">
      <c r="B49" s="43" t="s">
        <v>128</v>
      </c>
      <c r="C49" s="28" t="n">
        <f aca="false">COUNTIF(Pipeline!$D$2:$D$203,"Other")</f>
        <v>0</v>
      </c>
      <c r="D49" s="28" t="n">
        <f aca="false">COUNTIFS(Pipeline!$D$2:$D$203,"Other",Pipeline!$H$2:$H$203,"Won")</f>
        <v>0</v>
      </c>
      <c r="E49" s="38" t="str">
        <f aca="false">IFERROR(D49/C49,"-")</f>
        <v>-</v>
      </c>
      <c r="F49" s="44" t="n">
        <f aca="false">SUMIFS(Pipeline!$I$2:$I$203,Pipeline!$D$2:$D$203,"Other",Pipeline!$H$2:$H$203,"Won")</f>
        <v>0</v>
      </c>
    </row>
    <row r="51" customFormat="false" ht="15" hidden="false" customHeight="false" outlineLevel="0" collapsed="false">
      <c r="B51" s="36" t="s">
        <v>129</v>
      </c>
    </row>
    <row r="53" customFormat="false" ht="15" hidden="false" customHeight="false" outlineLevel="0" collapsed="false">
      <c r="B53" s="9" t="s">
        <v>41</v>
      </c>
    </row>
  </sheetData>
  <conditionalFormatting sqref="D19:D24">
    <cfRule type="cellIs" priority="2" operator="greaterThan" aboveAverage="0" equalAverage="0" bottom="0" percent="0" rank="0" text="" dxfId="0">
      <formula>0</formula>
    </cfRule>
  </conditionalFormatting>
  <conditionalFormatting sqref="C30:C39">
    <cfRule type="cellIs" priority="3" operator="greaterThan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0"/>
    <col collapsed="false" customWidth="true" hidden="false" outlineLevel="0" max="3" min="3" style="0" width="24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52"/>
    <col collapsed="false" customWidth="true" hidden="false" outlineLevel="0" max="7" min="7" style="0" width="30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47" t="s">
        <v>130</v>
      </c>
      <c r="B1" s="47" t="s">
        <v>42</v>
      </c>
      <c r="C1" s="47" t="s">
        <v>43</v>
      </c>
      <c r="D1" s="47" t="s">
        <v>131</v>
      </c>
      <c r="E1" s="47" t="s">
        <v>132</v>
      </c>
      <c r="F1" s="47" t="s">
        <v>133</v>
      </c>
      <c r="G1" s="47" t="s">
        <v>53</v>
      </c>
      <c r="H1" s="47" t="s">
        <v>54</v>
      </c>
    </row>
    <row r="2" customFormat="false" ht="15" hidden="false" customHeight="false" outlineLevel="0" collapsed="false">
      <c r="A2" s="12" t="s">
        <v>68</v>
      </c>
      <c r="B2" s="11" t="s">
        <v>59</v>
      </c>
      <c r="C2" s="11" t="s">
        <v>60</v>
      </c>
      <c r="D2" s="11" t="s">
        <v>134</v>
      </c>
      <c r="E2" s="11" t="s">
        <v>135</v>
      </c>
      <c r="F2" s="11" t="s">
        <v>136</v>
      </c>
      <c r="G2" s="11" t="s">
        <v>137</v>
      </c>
      <c r="H2" s="12" t="s">
        <v>67</v>
      </c>
    </row>
    <row r="3" customFormat="false" ht="15" hidden="false" customHeight="false" outlineLevel="0" collapsed="false">
      <c r="A3" s="12"/>
      <c r="B3" s="11"/>
      <c r="C3" s="11"/>
      <c r="D3" s="11"/>
      <c r="E3" s="11"/>
      <c r="F3" s="11"/>
      <c r="G3" s="11"/>
      <c r="H3" s="12"/>
    </row>
    <row r="4" customFormat="false" ht="15" hidden="false" customHeight="false" outlineLevel="0" collapsed="false">
      <c r="A4" s="12"/>
      <c r="B4" s="11"/>
      <c r="C4" s="11"/>
      <c r="D4" s="11"/>
      <c r="E4" s="11"/>
      <c r="F4" s="11"/>
      <c r="G4" s="11"/>
      <c r="H4" s="12"/>
    </row>
    <row r="5" customFormat="false" ht="15" hidden="false" customHeight="false" outlineLevel="0" collapsed="false">
      <c r="A5" s="12"/>
      <c r="B5" s="11"/>
      <c r="C5" s="11"/>
      <c r="D5" s="11"/>
      <c r="E5" s="11"/>
      <c r="F5" s="11"/>
      <c r="G5" s="11"/>
      <c r="H5" s="12"/>
    </row>
    <row r="6" customFormat="false" ht="15" hidden="false" customHeight="false" outlineLevel="0" collapsed="false">
      <c r="A6" s="12"/>
      <c r="B6" s="11"/>
      <c r="C6" s="11"/>
      <c r="D6" s="11"/>
      <c r="E6" s="11"/>
      <c r="F6" s="11"/>
      <c r="G6" s="11"/>
      <c r="H6" s="12"/>
    </row>
    <row r="7" customFormat="false" ht="15" hidden="false" customHeight="false" outlineLevel="0" collapsed="false">
      <c r="A7" s="12"/>
      <c r="B7" s="11"/>
      <c r="C7" s="11"/>
      <c r="D7" s="11"/>
      <c r="E7" s="11"/>
      <c r="F7" s="11"/>
      <c r="G7" s="11"/>
      <c r="H7" s="12"/>
    </row>
    <row r="8" customFormat="false" ht="15" hidden="false" customHeight="false" outlineLevel="0" collapsed="false">
      <c r="A8" s="12"/>
      <c r="B8" s="11"/>
      <c r="C8" s="11"/>
      <c r="D8" s="11"/>
      <c r="E8" s="11"/>
      <c r="F8" s="11"/>
      <c r="G8" s="11"/>
      <c r="H8" s="12"/>
    </row>
    <row r="9" customFormat="false" ht="15" hidden="false" customHeight="false" outlineLevel="0" collapsed="false">
      <c r="A9" s="12"/>
      <c r="B9" s="11"/>
      <c r="C9" s="11"/>
      <c r="D9" s="11"/>
      <c r="E9" s="11"/>
      <c r="F9" s="11"/>
      <c r="G9" s="11"/>
      <c r="H9" s="12"/>
    </row>
    <row r="10" customFormat="false" ht="15" hidden="false" customHeight="false" outlineLevel="0" collapsed="false">
      <c r="A10" s="12"/>
      <c r="B10" s="11"/>
      <c r="C10" s="11"/>
      <c r="D10" s="11"/>
      <c r="E10" s="11"/>
      <c r="F10" s="11"/>
      <c r="G10" s="11"/>
      <c r="H10" s="12"/>
    </row>
    <row r="11" customFormat="false" ht="15" hidden="false" customHeight="false" outlineLevel="0" collapsed="false">
      <c r="A11" s="12"/>
      <c r="B11" s="11"/>
      <c r="C11" s="11"/>
      <c r="D11" s="11"/>
      <c r="E11" s="11"/>
      <c r="F11" s="11"/>
      <c r="G11" s="11"/>
      <c r="H11" s="12"/>
    </row>
    <row r="12" customFormat="false" ht="15" hidden="false" customHeight="false" outlineLevel="0" collapsed="false">
      <c r="A12" s="12"/>
      <c r="B12" s="11"/>
      <c r="C12" s="11"/>
      <c r="D12" s="11"/>
      <c r="E12" s="11"/>
      <c r="F12" s="11"/>
      <c r="G12" s="11"/>
      <c r="H12" s="12"/>
    </row>
    <row r="13" customFormat="false" ht="15" hidden="false" customHeight="false" outlineLevel="0" collapsed="false">
      <c r="A13" s="12"/>
      <c r="B13" s="11"/>
      <c r="C13" s="11"/>
      <c r="D13" s="11"/>
      <c r="E13" s="11"/>
      <c r="F13" s="11"/>
      <c r="G13" s="11"/>
      <c r="H13" s="12"/>
    </row>
    <row r="14" customFormat="false" ht="15" hidden="false" customHeight="false" outlineLevel="0" collapsed="false">
      <c r="A14" s="12"/>
      <c r="B14" s="11"/>
      <c r="C14" s="11"/>
      <c r="D14" s="11"/>
      <c r="E14" s="11"/>
      <c r="F14" s="11"/>
      <c r="G14" s="11"/>
      <c r="H14" s="12"/>
    </row>
    <row r="15" customFormat="false" ht="15" hidden="false" customHeight="false" outlineLevel="0" collapsed="false">
      <c r="A15" s="12"/>
      <c r="B15" s="11"/>
      <c r="C15" s="11"/>
      <c r="D15" s="11"/>
      <c r="E15" s="11"/>
      <c r="F15" s="11"/>
      <c r="G15" s="11"/>
      <c r="H15" s="12"/>
    </row>
    <row r="16" customFormat="false" ht="15" hidden="false" customHeight="false" outlineLevel="0" collapsed="false">
      <c r="A16" s="12"/>
      <c r="B16" s="11"/>
      <c r="C16" s="11"/>
      <c r="D16" s="11"/>
      <c r="E16" s="11"/>
      <c r="F16" s="11"/>
      <c r="G16" s="11"/>
      <c r="H16" s="12"/>
    </row>
    <row r="17" customFormat="false" ht="15" hidden="false" customHeight="false" outlineLevel="0" collapsed="false">
      <c r="A17" s="12"/>
      <c r="B17" s="11"/>
      <c r="C17" s="11"/>
      <c r="D17" s="11"/>
      <c r="E17" s="11"/>
      <c r="F17" s="11"/>
      <c r="G17" s="11"/>
      <c r="H17" s="12"/>
    </row>
    <row r="18" customFormat="false" ht="15" hidden="false" customHeight="false" outlineLevel="0" collapsed="false">
      <c r="A18" s="12"/>
      <c r="B18" s="11"/>
      <c r="C18" s="11"/>
      <c r="D18" s="11"/>
      <c r="E18" s="11"/>
      <c r="F18" s="11"/>
      <c r="G18" s="11"/>
      <c r="H18" s="12"/>
    </row>
    <row r="19" customFormat="false" ht="15" hidden="false" customHeight="false" outlineLevel="0" collapsed="false">
      <c r="A19" s="12"/>
      <c r="B19" s="11"/>
      <c r="C19" s="11"/>
      <c r="D19" s="11"/>
      <c r="E19" s="11"/>
      <c r="F19" s="11"/>
      <c r="G19" s="11"/>
      <c r="H19" s="12"/>
    </row>
    <row r="20" customFormat="false" ht="15" hidden="false" customHeight="false" outlineLevel="0" collapsed="false">
      <c r="A20" s="12"/>
      <c r="B20" s="11"/>
      <c r="C20" s="11"/>
      <c r="D20" s="11"/>
      <c r="E20" s="11"/>
      <c r="F20" s="11"/>
      <c r="G20" s="11"/>
      <c r="H20" s="12"/>
    </row>
    <row r="21" customFormat="false" ht="15" hidden="false" customHeight="false" outlineLevel="0" collapsed="false">
      <c r="A21" s="12"/>
      <c r="B21" s="11"/>
      <c r="C21" s="11"/>
      <c r="D21" s="11"/>
      <c r="E21" s="11"/>
      <c r="F21" s="11"/>
      <c r="G21" s="11"/>
      <c r="H21" s="12"/>
    </row>
    <row r="22" customFormat="false" ht="15" hidden="false" customHeight="false" outlineLevel="0" collapsed="false">
      <c r="A22" s="12"/>
      <c r="B22" s="11"/>
      <c r="C22" s="11"/>
      <c r="D22" s="11"/>
      <c r="E22" s="11"/>
      <c r="F22" s="11"/>
      <c r="G22" s="11"/>
      <c r="H22" s="12"/>
    </row>
    <row r="23" customFormat="false" ht="15" hidden="false" customHeight="false" outlineLevel="0" collapsed="false">
      <c r="A23" s="12"/>
      <c r="B23" s="11"/>
      <c r="C23" s="11"/>
      <c r="D23" s="11"/>
      <c r="E23" s="11"/>
      <c r="F23" s="11"/>
      <c r="G23" s="11"/>
      <c r="H23" s="12"/>
    </row>
    <row r="24" customFormat="false" ht="15" hidden="false" customHeight="false" outlineLevel="0" collapsed="false">
      <c r="A24" s="12"/>
      <c r="B24" s="11"/>
      <c r="C24" s="11"/>
      <c r="D24" s="11"/>
      <c r="E24" s="11"/>
      <c r="F24" s="11"/>
      <c r="G24" s="11"/>
      <c r="H24" s="12"/>
    </row>
    <row r="25" customFormat="false" ht="15" hidden="false" customHeight="false" outlineLevel="0" collapsed="false">
      <c r="A25" s="12"/>
      <c r="B25" s="11"/>
      <c r="C25" s="11"/>
      <c r="D25" s="11"/>
      <c r="E25" s="11"/>
      <c r="F25" s="11"/>
      <c r="G25" s="11"/>
      <c r="H25" s="12"/>
    </row>
    <row r="26" customFormat="false" ht="15" hidden="false" customHeight="false" outlineLevel="0" collapsed="false">
      <c r="A26" s="12"/>
      <c r="B26" s="11"/>
      <c r="C26" s="11"/>
      <c r="D26" s="11"/>
      <c r="E26" s="11"/>
      <c r="F26" s="11"/>
      <c r="G26" s="11"/>
      <c r="H26" s="12"/>
    </row>
    <row r="27" customFormat="false" ht="15" hidden="false" customHeight="false" outlineLevel="0" collapsed="false">
      <c r="A27" s="12"/>
      <c r="B27" s="11"/>
      <c r="C27" s="11"/>
      <c r="D27" s="11"/>
      <c r="E27" s="11"/>
      <c r="F27" s="11"/>
      <c r="G27" s="11"/>
      <c r="H27" s="12"/>
    </row>
    <row r="28" customFormat="false" ht="15" hidden="false" customHeight="false" outlineLevel="0" collapsed="false">
      <c r="A28" s="12"/>
      <c r="B28" s="11"/>
      <c r="C28" s="11"/>
      <c r="D28" s="11"/>
      <c r="E28" s="11"/>
      <c r="F28" s="11"/>
      <c r="G28" s="11"/>
      <c r="H28" s="12"/>
    </row>
    <row r="29" customFormat="false" ht="15" hidden="false" customHeight="false" outlineLevel="0" collapsed="false">
      <c r="A29" s="12"/>
      <c r="B29" s="11"/>
      <c r="C29" s="11"/>
      <c r="D29" s="11"/>
      <c r="E29" s="11"/>
      <c r="F29" s="11"/>
      <c r="G29" s="11"/>
      <c r="H29" s="12"/>
    </row>
    <row r="30" customFormat="false" ht="15" hidden="false" customHeight="false" outlineLevel="0" collapsed="false">
      <c r="A30" s="12"/>
      <c r="B30" s="11"/>
      <c r="C30" s="11"/>
      <c r="D30" s="11"/>
      <c r="E30" s="11"/>
      <c r="F30" s="11"/>
      <c r="G30" s="11"/>
      <c r="H30" s="12"/>
    </row>
    <row r="31" customFormat="false" ht="15" hidden="false" customHeight="false" outlineLevel="0" collapsed="false">
      <c r="A31" s="12"/>
      <c r="B31" s="11"/>
      <c r="C31" s="11"/>
      <c r="D31" s="11"/>
      <c r="E31" s="11"/>
      <c r="F31" s="11"/>
      <c r="G31" s="11"/>
      <c r="H31" s="12"/>
    </row>
    <row r="32" customFormat="false" ht="15" hidden="false" customHeight="false" outlineLevel="0" collapsed="false">
      <c r="A32" s="12"/>
      <c r="B32" s="11"/>
      <c r="C32" s="11"/>
      <c r="D32" s="11"/>
      <c r="E32" s="11"/>
      <c r="F32" s="11"/>
      <c r="G32" s="11"/>
      <c r="H32" s="12"/>
    </row>
    <row r="33" customFormat="false" ht="15" hidden="false" customHeight="false" outlineLevel="0" collapsed="false">
      <c r="A33" s="12"/>
      <c r="B33" s="11"/>
      <c r="C33" s="11"/>
      <c r="D33" s="11"/>
      <c r="E33" s="11"/>
      <c r="F33" s="11"/>
      <c r="G33" s="11"/>
      <c r="H33" s="12"/>
    </row>
    <row r="34" customFormat="false" ht="15" hidden="false" customHeight="false" outlineLevel="0" collapsed="false">
      <c r="A34" s="12"/>
      <c r="B34" s="11"/>
      <c r="C34" s="11"/>
      <c r="D34" s="11"/>
      <c r="E34" s="11"/>
      <c r="F34" s="11"/>
      <c r="G34" s="11"/>
      <c r="H34" s="12"/>
    </row>
    <row r="35" customFormat="false" ht="15" hidden="false" customHeight="false" outlineLevel="0" collapsed="false">
      <c r="A35" s="12"/>
      <c r="B35" s="11"/>
      <c r="C35" s="11"/>
      <c r="D35" s="11"/>
      <c r="E35" s="11"/>
      <c r="F35" s="11"/>
      <c r="G35" s="11"/>
      <c r="H35" s="12"/>
    </row>
    <row r="36" customFormat="false" ht="15" hidden="false" customHeight="false" outlineLevel="0" collapsed="false">
      <c r="A36" s="12"/>
      <c r="B36" s="11"/>
      <c r="C36" s="11"/>
      <c r="D36" s="11"/>
      <c r="E36" s="11"/>
      <c r="F36" s="11"/>
      <c r="G36" s="11"/>
      <c r="H36" s="12"/>
    </row>
    <row r="37" customFormat="false" ht="15" hidden="false" customHeight="false" outlineLevel="0" collapsed="false">
      <c r="A37" s="12"/>
      <c r="B37" s="11"/>
      <c r="C37" s="11"/>
      <c r="D37" s="11"/>
      <c r="E37" s="11"/>
      <c r="F37" s="11"/>
      <c r="G37" s="11"/>
      <c r="H37" s="12"/>
    </row>
    <row r="38" customFormat="false" ht="15" hidden="false" customHeight="false" outlineLevel="0" collapsed="false">
      <c r="A38" s="12"/>
      <c r="B38" s="11"/>
      <c r="C38" s="11"/>
      <c r="D38" s="11"/>
      <c r="E38" s="11"/>
      <c r="F38" s="11"/>
      <c r="G38" s="11"/>
      <c r="H38" s="12"/>
    </row>
    <row r="39" customFormat="false" ht="15" hidden="false" customHeight="false" outlineLevel="0" collapsed="false">
      <c r="A39" s="12"/>
      <c r="B39" s="11"/>
      <c r="C39" s="11"/>
      <c r="D39" s="11"/>
      <c r="E39" s="11"/>
      <c r="F39" s="11"/>
      <c r="G39" s="11"/>
      <c r="H39" s="12"/>
    </row>
    <row r="40" customFormat="false" ht="15" hidden="false" customHeight="false" outlineLevel="0" collapsed="false">
      <c r="A40" s="12"/>
      <c r="B40" s="11"/>
      <c r="C40" s="11"/>
      <c r="D40" s="11"/>
      <c r="E40" s="11"/>
      <c r="F40" s="11"/>
      <c r="G40" s="11"/>
      <c r="H40" s="12"/>
    </row>
    <row r="41" customFormat="false" ht="15" hidden="false" customHeight="false" outlineLevel="0" collapsed="false">
      <c r="A41" s="12"/>
      <c r="B41" s="11"/>
      <c r="C41" s="11"/>
      <c r="D41" s="11"/>
      <c r="E41" s="11"/>
      <c r="F41" s="11"/>
      <c r="G41" s="11"/>
      <c r="H41" s="12"/>
    </row>
    <row r="42" customFormat="false" ht="15" hidden="false" customHeight="false" outlineLevel="0" collapsed="false">
      <c r="A42" s="12"/>
      <c r="B42" s="11"/>
      <c r="C42" s="11"/>
      <c r="D42" s="11"/>
      <c r="E42" s="11"/>
      <c r="F42" s="11"/>
      <c r="G42" s="11"/>
      <c r="H42" s="12"/>
    </row>
    <row r="43" customFormat="false" ht="15" hidden="false" customHeight="false" outlineLevel="0" collapsed="false">
      <c r="A43" s="12"/>
      <c r="B43" s="11"/>
      <c r="C43" s="11"/>
      <c r="D43" s="11"/>
      <c r="E43" s="11"/>
      <c r="F43" s="11"/>
      <c r="G43" s="11"/>
      <c r="H43" s="12"/>
    </row>
    <row r="44" customFormat="false" ht="15" hidden="false" customHeight="false" outlineLevel="0" collapsed="false">
      <c r="A44" s="12"/>
      <c r="B44" s="11"/>
      <c r="C44" s="11"/>
      <c r="D44" s="11"/>
      <c r="E44" s="11"/>
      <c r="F44" s="11"/>
      <c r="G44" s="11"/>
      <c r="H44" s="12"/>
    </row>
    <row r="45" customFormat="false" ht="15" hidden="false" customHeight="false" outlineLevel="0" collapsed="false">
      <c r="A45" s="12"/>
      <c r="B45" s="11"/>
      <c r="C45" s="11"/>
      <c r="D45" s="11"/>
      <c r="E45" s="11"/>
      <c r="F45" s="11"/>
      <c r="G45" s="11"/>
      <c r="H45" s="12"/>
    </row>
    <row r="46" customFormat="false" ht="15" hidden="false" customHeight="false" outlineLevel="0" collapsed="false">
      <c r="A46" s="12"/>
      <c r="B46" s="11"/>
      <c r="C46" s="11"/>
      <c r="D46" s="11"/>
      <c r="E46" s="11"/>
      <c r="F46" s="11"/>
      <c r="G46" s="11"/>
      <c r="H46" s="12"/>
    </row>
    <row r="47" customFormat="false" ht="15" hidden="false" customHeight="false" outlineLevel="0" collapsed="false">
      <c r="A47" s="12"/>
      <c r="B47" s="11"/>
      <c r="C47" s="11"/>
      <c r="D47" s="11"/>
      <c r="E47" s="11"/>
      <c r="F47" s="11"/>
      <c r="G47" s="11"/>
      <c r="H47" s="12"/>
    </row>
    <row r="48" customFormat="false" ht="15" hidden="false" customHeight="false" outlineLevel="0" collapsed="false">
      <c r="A48" s="12"/>
      <c r="B48" s="11"/>
      <c r="C48" s="11"/>
      <c r="D48" s="11"/>
      <c r="E48" s="11"/>
      <c r="F48" s="11"/>
      <c r="G48" s="11"/>
      <c r="H48" s="12"/>
    </row>
    <row r="49" customFormat="false" ht="15" hidden="false" customHeight="false" outlineLevel="0" collapsed="false">
      <c r="A49" s="12"/>
      <c r="B49" s="11"/>
      <c r="C49" s="11"/>
      <c r="D49" s="11"/>
      <c r="E49" s="11"/>
      <c r="F49" s="11"/>
      <c r="G49" s="11"/>
      <c r="H49" s="12"/>
    </row>
    <row r="50" customFormat="false" ht="15" hidden="false" customHeight="false" outlineLevel="0" collapsed="false">
      <c r="A50" s="12"/>
      <c r="B50" s="11"/>
      <c r="C50" s="11"/>
      <c r="D50" s="11"/>
      <c r="E50" s="11"/>
      <c r="F50" s="11"/>
      <c r="G50" s="11"/>
      <c r="H50" s="12"/>
    </row>
    <row r="51" customFormat="false" ht="15" hidden="false" customHeight="false" outlineLevel="0" collapsed="false">
      <c r="A51" s="12"/>
      <c r="B51" s="11"/>
      <c r="C51" s="11"/>
      <c r="D51" s="11"/>
      <c r="E51" s="11"/>
      <c r="F51" s="11"/>
      <c r="G51" s="11"/>
      <c r="H51" s="12"/>
    </row>
    <row r="52" customFormat="false" ht="15" hidden="false" customHeight="false" outlineLevel="0" collapsed="false">
      <c r="A52" s="12"/>
      <c r="B52" s="11"/>
      <c r="C52" s="11"/>
      <c r="D52" s="11"/>
      <c r="E52" s="11"/>
      <c r="F52" s="11"/>
      <c r="G52" s="11"/>
      <c r="H52" s="12"/>
    </row>
    <row r="53" customFormat="false" ht="15" hidden="false" customHeight="false" outlineLevel="0" collapsed="false">
      <c r="A53" s="12"/>
      <c r="B53" s="11"/>
      <c r="C53" s="11"/>
      <c r="D53" s="11"/>
      <c r="E53" s="11"/>
      <c r="F53" s="11"/>
      <c r="G53" s="11"/>
      <c r="H53" s="12"/>
    </row>
    <row r="54" customFormat="false" ht="15" hidden="false" customHeight="false" outlineLevel="0" collapsed="false">
      <c r="A54" s="12"/>
      <c r="B54" s="11"/>
      <c r="C54" s="11"/>
      <c r="D54" s="11"/>
      <c r="E54" s="11"/>
      <c r="F54" s="11"/>
      <c r="G54" s="11"/>
      <c r="H54" s="12"/>
    </row>
    <row r="55" customFormat="false" ht="15" hidden="false" customHeight="false" outlineLevel="0" collapsed="false">
      <c r="A55" s="12"/>
      <c r="B55" s="11"/>
      <c r="C55" s="11"/>
      <c r="D55" s="11"/>
      <c r="E55" s="11"/>
      <c r="F55" s="11"/>
      <c r="G55" s="11"/>
      <c r="H55" s="12"/>
    </row>
    <row r="56" customFormat="false" ht="15" hidden="false" customHeight="false" outlineLevel="0" collapsed="false">
      <c r="A56" s="12"/>
      <c r="B56" s="11"/>
      <c r="C56" s="11"/>
      <c r="D56" s="11"/>
      <c r="E56" s="11"/>
      <c r="F56" s="11"/>
      <c r="G56" s="11"/>
      <c r="H56" s="12"/>
    </row>
    <row r="57" customFormat="false" ht="15" hidden="false" customHeight="false" outlineLevel="0" collapsed="false">
      <c r="A57" s="12"/>
      <c r="B57" s="11"/>
      <c r="C57" s="11"/>
      <c r="D57" s="11"/>
      <c r="E57" s="11"/>
      <c r="F57" s="11"/>
      <c r="G57" s="11"/>
      <c r="H57" s="12"/>
    </row>
    <row r="58" customFormat="false" ht="15" hidden="false" customHeight="false" outlineLevel="0" collapsed="false">
      <c r="A58" s="12"/>
      <c r="B58" s="11"/>
      <c r="C58" s="11"/>
      <c r="D58" s="11"/>
      <c r="E58" s="11"/>
      <c r="F58" s="11"/>
      <c r="G58" s="11"/>
      <c r="H58" s="12"/>
    </row>
    <row r="59" customFormat="false" ht="15" hidden="false" customHeight="false" outlineLevel="0" collapsed="false">
      <c r="A59" s="12"/>
      <c r="B59" s="11"/>
      <c r="C59" s="11"/>
      <c r="D59" s="11"/>
      <c r="E59" s="11"/>
      <c r="F59" s="11"/>
      <c r="G59" s="11"/>
      <c r="H59" s="12"/>
    </row>
    <row r="60" customFormat="false" ht="15" hidden="false" customHeight="false" outlineLevel="0" collapsed="false">
      <c r="A60" s="12"/>
      <c r="B60" s="11"/>
      <c r="C60" s="11"/>
      <c r="D60" s="11"/>
      <c r="E60" s="11"/>
      <c r="F60" s="11"/>
      <c r="G60" s="11"/>
      <c r="H60" s="12"/>
    </row>
    <row r="61" customFormat="false" ht="15" hidden="false" customHeight="false" outlineLevel="0" collapsed="false">
      <c r="A61" s="12"/>
      <c r="B61" s="11"/>
      <c r="C61" s="11"/>
      <c r="D61" s="11"/>
      <c r="E61" s="11"/>
      <c r="F61" s="11"/>
      <c r="G61" s="11"/>
      <c r="H61" s="12"/>
    </row>
    <row r="62" customFormat="false" ht="15" hidden="false" customHeight="false" outlineLevel="0" collapsed="false">
      <c r="A62" s="12"/>
      <c r="B62" s="11"/>
      <c r="C62" s="11"/>
      <c r="D62" s="11"/>
      <c r="E62" s="11"/>
      <c r="F62" s="11"/>
      <c r="G62" s="11"/>
      <c r="H62" s="12"/>
    </row>
    <row r="63" customFormat="false" ht="15" hidden="false" customHeight="false" outlineLevel="0" collapsed="false">
      <c r="A63" s="12"/>
      <c r="B63" s="11"/>
      <c r="C63" s="11"/>
      <c r="D63" s="11"/>
      <c r="E63" s="11"/>
      <c r="F63" s="11"/>
      <c r="G63" s="11"/>
      <c r="H63" s="12"/>
    </row>
    <row r="64" customFormat="false" ht="15" hidden="false" customHeight="false" outlineLevel="0" collapsed="false">
      <c r="A64" s="12"/>
      <c r="B64" s="11"/>
      <c r="C64" s="11"/>
      <c r="D64" s="11"/>
      <c r="E64" s="11"/>
      <c r="F64" s="11"/>
      <c r="G64" s="11"/>
      <c r="H64" s="12"/>
    </row>
    <row r="65" customFormat="false" ht="15" hidden="false" customHeight="false" outlineLevel="0" collapsed="false">
      <c r="A65" s="12"/>
      <c r="B65" s="11"/>
      <c r="C65" s="11"/>
      <c r="D65" s="11"/>
      <c r="E65" s="11"/>
      <c r="F65" s="11"/>
      <c r="G65" s="11"/>
      <c r="H65" s="12"/>
    </row>
    <row r="66" customFormat="false" ht="15" hidden="false" customHeight="false" outlineLevel="0" collapsed="false">
      <c r="A66" s="12"/>
      <c r="B66" s="11"/>
      <c r="C66" s="11"/>
      <c r="D66" s="11"/>
      <c r="E66" s="11"/>
      <c r="F66" s="11"/>
      <c r="G66" s="11"/>
      <c r="H66" s="12"/>
    </row>
    <row r="67" customFormat="false" ht="15" hidden="false" customHeight="false" outlineLevel="0" collapsed="false">
      <c r="A67" s="12"/>
      <c r="B67" s="11"/>
      <c r="C67" s="11"/>
      <c r="D67" s="11"/>
      <c r="E67" s="11"/>
      <c r="F67" s="11"/>
      <c r="G67" s="11"/>
      <c r="H67" s="12"/>
    </row>
    <row r="68" customFormat="false" ht="15" hidden="false" customHeight="false" outlineLevel="0" collapsed="false">
      <c r="A68" s="12"/>
      <c r="B68" s="11"/>
      <c r="C68" s="11"/>
      <c r="D68" s="11"/>
      <c r="E68" s="11"/>
      <c r="F68" s="11"/>
      <c r="G68" s="11"/>
      <c r="H68" s="12"/>
    </row>
    <row r="69" customFormat="false" ht="15" hidden="false" customHeight="false" outlineLevel="0" collapsed="false">
      <c r="A69" s="12"/>
      <c r="B69" s="11"/>
      <c r="C69" s="11"/>
      <c r="D69" s="11"/>
      <c r="E69" s="11"/>
      <c r="F69" s="11"/>
      <c r="G69" s="11"/>
      <c r="H69" s="12"/>
    </row>
    <row r="70" customFormat="false" ht="15" hidden="false" customHeight="false" outlineLevel="0" collapsed="false">
      <c r="A70" s="12"/>
      <c r="B70" s="11"/>
      <c r="C70" s="11"/>
      <c r="D70" s="11"/>
      <c r="E70" s="11"/>
      <c r="F70" s="11"/>
      <c r="G70" s="11"/>
      <c r="H70" s="12"/>
    </row>
    <row r="71" customFormat="false" ht="15" hidden="false" customHeight="false" outlineLevel="0" collapsed="false">
      <c r="A71" s="12"/>
      <c r="B71" s="11"/>
      <c r="C71" s="11"/>
      <c r="D71" s="11"/>
      <c r="E71" s="11"/>
      <c r="F71" s="11"/>
      <c r="G71" s="11"/>
      <c r="H71" s="12"/>
    </row>
    <row r="72" customFormat="false" ht="15" hidden="false" customHeight="false" outlineLevel="0" collapsed="false">
      <c r="A72" s="12"/>
      <c r="B72" s="11"/>
      <c r="C72" s="11"/>
      <c r="D72" s="11"/>
      <c r="E72" s="11"/>
      <c r="F72" s="11"/>
      <c r="G72" s="11"/>
      <c r="H72" s="12"/>
    </row>
    <row r="73" customFormat="false" ht="15" hidden="false" customHeight="false" outlineLevel="0" collapsed="false">
      <c r="A73" s="12"/>
      <c r="B73" s="11"/>
      <c r="C73" s="11"/>
      <c r="D73" s="11"/>
      <c r="E73" s="11"/>
      <c r="F73" s="11"/>
      <c r="G73" s="11"/>
      <c r="H73" s="12"/>
    </row>
    <row r="74" customFormat="false" ht="15" hidden="false" customHeight="false" outlineLevel="0" collapsed="false">
      <c r="A74" s="12"/>
      <c r="B74" s="11"/>
      <c r="C74" s="11"/>
      <c r="D74" s="11"/>
      <c r="E74" s="11"/>
      <c r="F74" s="11"/>
      <c r="G74" s="11"/>
      <c r="H74" s="12"/>
    </row>
    <row r="75" customFormat="false" ht="15" hidden="false" customHeight="false" outlineLevel="0" collapsed="false">
      <c r="A75" s="12"/>
      <c r="B75" s="11"/>
      <c r="C75" s="11"/>
      <c r="D75" s="11"/>
      <c r="E75" s="11"/>
      <c r="F75" s="11"/>
      <c r="G75" s="11"/>
      <c r="H75" s="12"/>
    </row>
    <row r="76" customFormat="false" ht="15" hidden="false" customHeight="false" outlineLevel="0" collapsed="false">
      <c r="A76" s="12"/>
      <c r="B76" s="11"/>
      <c r="C76" s="11"/>
      <c r="D76" s="11"/>
      <c r="E76" s="11"/>
      <c r="F76" s="11"/>
      <c r="G76" s="11"/>
      <c r="H76" s="12"/>
    </row>
    <row r="77" customFormat="false" ht="15" hidden="false" customHeight="false" outlineLevel="0" collapsed="false">
      <c r="A77" s="12"/>
      <c r="B77" s="11"/>
      <c r="C77" s="11"/>
      <c r="D77" s="11"/>
      <c r="E77" s="11"/>
      <c r="F77" s="11"/>
      <c r="G77" s="11"/>
      <c r="H77" s="12"/>
    </row>
    <row r="78" customFormat="false" ht="15" hidden="false" customHeight="false" outlineLevel="0" collapsed="false">
      <c r="A78" s="12"/>
      <c r="B78" s="11"/>
      <c r="C78" s="11"/>
      <c r="D78" s="11"/>
      <c r="E78" s="11"/>
      <c r="F78" s="11"/>
      <c r="G78" s="11"/>
      <c r="H78" s="12"/>
    </row>
    <row r="79" customFormat="false" ht="15" hidden="false" customHeight="false" outlineLevel="0" collapsed="false">
      <c r="A79" s="12"/>
      <c r="B79" s="11"/>
      <c r="C79" s="11"/>
      <c r="D79" s="11"/>
      <c r="E79" s="11"/>
      <c r="F79" s="11"/>
      <c r="G79" s="11"/>
      <c r="H79" s="12"/>
    </row>
    <row r="80" customFormat="false" ht="15" hidden="false" customHeight="false" outlineLevel="0" collapsed="false">
      <c r="A80" s="12"/>
      <c r="B80" s="11"/>
      <c r="C80" s="11"/>
      <c r="D80" s="11"/>
      <c r="E80" s="11"/>
      <c r="F80" s="11"/>
      <c r="G80" s="11"/>
      <c r="H80" s="12"/>
    </row>
    <row r="81" customFormat="false" ht="15" hidden="false" customHeight="false" outlineLevel="0" collapsed="false">
      <c r="A81" s="12"/>
      <c r="B81" s="11"/>
      <c r="C81" s="11"/>
      <c r="D81" s="11"/>
      <c r="E81" s="11"/>
      <c r="F81" s="11"/>
      <c r="G81" s="11"/>
      <c r="H81" s="12"/>
    </row>
    <row r="82" customFormat="false" ht="15" hidden="false" customHeight="false" outlineLevel="0" collapsed="false">
      <c r="A82" s="12"/>
      <c r="B82" s="11"/>
      <c r="C82" s="11"/>
      <c r="D82" s="11"/>
      <c r="E82" s="11"/>
      <c r="F82" s="11"/>
      <c r="G82" s="11"/>
      <c r="H82" s="12"/>
    </row>
    <row r="83" customFormat="false" ht="15" hidden="false" customHeight="false" outlineLevel="0" collapsed="false">
      <c r="A83" s="12"/>
      <c r="B83" s="11"/>
      <c r="C83" s="11"/>
      <c r="D83" s="11"/>
      <c r="E83" s="11"/>
      <c r="F83" s="11"/>
      <c r="G83" s="11"/>
      <c r="H83" s="12"/>
    </row>
    <row r="84" customFormat="false" ht="15" hidden="false" customHeight="false" outlineLevel="0" collapsed="false">
      <c r="A84" s="12"/>
      <c r="B84" s="11"/>
      <c r="C84" s="11"/>
      <c r="D84" s="11"/>
      <c r="E84" s="11"/>
      <c r="F84" s="11"/>
      <c r="G84" s="11"/>
      <c r="H84" s="12"/>
    </row>
    <row r="85" customFormat="false" ht="15" hidden="false" customHeight="false" outlineLevel="0" collapsed="false">
      <c r="A85" s="12"/>
      <c r="B85" s="11"/>
      <c r="C85" s="11"/>
      <c r="D85" s="11"/>
      <c r="E85" s="11"/>
      <c r="F85" s="11"/>
      <c r="G85" s="11"/>
      <c r="H85" s="12"/>
    </row>
    <row r="86" customFormat="false" ht="15" hidden="false" customHeight="false" outlineLevel="0" collapsed="false">
      <c r="A86" s="12"/>
      <c r="B86" s="11"/>
      <c r="C86" s="11"/>
      <c r="D86" s="11"/>
      <c r="E86" s="11"/>
      <c r="F86" s="11"/>
      <c r="G86" s="11"/>
      <c r="H86" s="12"/>
    </row>
    <row r="87" customFormat="false" ht="15" hidden="false" customHeight="false" outlineLevel="0" collapsed="false">
      <c r="A87" s="12"/>
      <c r="B87" s="11"/>
      <c r="C87" s="11"/>
      <c r="D87" s="11"/>
      <c r="E87" s="11"/>
      <c r="F87" s="11"/>
      <c r="G87" s="11"/>
      <c r="H87" s="12"/>
    </row>
    <row r="88" customFormat="false" ht="15" hidden="false" customHeight="false" outlineLevel="0" collapsed="false">
      <c r="A88" s="12"/>
      <c r="B88" s="11"/>
      <c r="C88" s="11"/>
      <c r="D88" s="11"/>
      <c r="E88" s="11"/>
      <c r="F88" s="11"/>
      <c r="G88" s="11"/>
      <c r="H88" s="12"/>
    </row>
    <row r="89" customFormat="false" ht="15" hidden="false" customHeight="false" outlineLevel="0" collapsed="false">
      <c r="A89" s="12"/>
      <c r="B89" s="11"/>
      <c r="C89" s="11"/>
      <c r="D89" s="11"/>
      <c r="E89" s="11"/>
      <c r="F89" s="11"/>
      <c r="G89" s="11"/>
      <c r="H89" s="12"/>
    </row>
    <row r="90" customFormat="false" ht="15" hidden="false" customHeight="false" outlineLevel="0" collapsed="false">
      <c r="A90" s="12"/>
      <c r="B90" s="11"/>
      <c r="C90" s="11"/>
      <c r="D90" s="11"/>
      <c r="E90" s="11"/>
      <c r="F90" s="11"/>
      <c r="G90" s="11"/>
      <c r="H90" s="12"/>
    </row>
    <row r="91" customFormat="false" ht="15" hidden="false" customHeight="false" outlineLevel="0" collapsed="false">
      <c r="A91" s="12"/>
      <c r="B91" s="11"/>
      <c r="C91" s="11"/>
      <c r="D91" s="11"/>
      <c r="E91" s="11"/>
      <c r="F91" s="11"/>
      <c r="G91" s="11"/>
      <c r="H91" s="12"/>
    </row>
    <row r="92" customFormat="false" ht="15" hidden="false" customHeight="false" outlineLevel="0" collapsed="false">
      <c r="A92" s="12"/>
      <c r="B92" s="11"/>
      <c r="C92" s="11"/>
      <c r="D92" s="11"/>
      <c r="E92" s="11"/>
      <c r="F92" s="11"/>
      <c r="G92" s="11"/>
      <c r="H92" s="12"/>
    </row>
    <row r="93" customFormat="false" ht="15" hidden="false" customHeight="false" outlineLevel="0" collapsed="false">
      <c r="A93" s="12"/>
      <c r="B93" s="11"/>
      <c r="C93" s="11"/>
      <c r="D93" s="11"/>
      <c r="E93" s="11"/>
      <c r="F93" s="11"/>
      <c r="G93" s="11"/>
      <c r="H93" s="12"/>
    </row>
    <row r="94" customFormat="false" ht="15" hidden="false" customHeight="false" outlineLevel="0" collapsed="false">
      <c r="A94" s="12"/>
      <c r="B94" s="11"/>
      <c r="C94" s="11"/>
      <c r="D94" s="11"/>
      <c r="E94" s="11"/>
      <c r="F94" s="11"/>
      <c r="G94" s="11"/>
      <c r="H94" s="12"/>
    </row>
    <row r="95" customFormat="false" ht="15" hidden="false" customHeight="false" outlineLevel="0" collapsed="false">
      <c r="A95" s="12"/>
      <c r="B95" s="11"/>
      <c r="C95" s="11"/>
      <c r="D95" s="11"/>
      <c r="E95" s="11"/>
      <c r="F95" s="11"/>
      <c r="G95" s="11"/>
      <c r="H95" s="12"/>
    </row>
    <row r="96" customFormat="false" ht="15" hidden="false" customHeight="false" outlineLevel="0" collapsed="false">
      <c r="A96" s="12"/>
      <c r="B96" s="11"/>
      <c r="C96" s="11"/>
      <c r="D96" s="11"/>
      <c r="E96" s="11"/>
      <c r="F96" s="11"/>
      <c r="G96" s="11"/>
      <c r="H96" s="12"/>
    </row>
    <row r="97" customFormat="false" ht="15" hidden="false" customHeight="false" outlineLevel="0" collapsed="false">
      <c r="A97" s="12"/>
      <c r="B97" s="11"/>
      <c r="C97" s="11"/>
      <c r="D97" s="11"/>
      <c r="E97" s="11"/>
      <c r="F97" s="11"/>
      <c r="G97" s="11"/>
      <c r="H97" s="12"/>
    </row>
    <row r="98" customFormat="false" ht="15" hidden="false" customHeight="false" outlineLevel="0" collapsed="false">
      <c r="A98" s="12"/>
      <c r="B98" s="11"/>
      <c r="C98" s="11"/>
      <c r="D98" s="11"/>
      <c r="E98" s="11"/>
      <c r="F98" s="11"/>
      <c r="G98" s="11"/>
      <c r="H98" s="12"/>
    </row>
    <row r="99" customFormat="false" ht="15" hidden="false" customHeight="false" outlineLevel="0" collapsed="false">
      <c r="A99" s="12"/>
      <c r="B99" s="11"/>
      <c r="C99" s="11"/>
      <c r="D99" s="11"/>
      <c r="E99" s="11"/>
      <c r="F99" s="11"/>
      <c r="G99" s="11"/>
      <c r="H99" s="12"/>
    </row>
    <row r="100" customFormat="false" ht="15" hidden="false" customHeight="false" outlineLevel="0" collapsed="false">
      <c r="A100" s="12"/>
      <c r="B100" s="11"/>
      <c r="C100" s="11"/>
      <c r="D100" s="11"/>
      <c r="E100" s="11"/>
      <c r="F100" s="11"/>
      <c r="G100" s="11"/>
      <c r="H100" s="12"/>
    </row>
    <row r="101" customFormat="false" ht="15" hidden="false" customHeight="false" outlineLevel="0" collapsed="false">
      <c r="A101" s="12"/>
      <c r="B101" s="11"/>
      <c r="C101" s="11"/>
      <c r="D101" s="11"/>
      <c r="E101" s="11"/>
      <c r="F101" s="11"/>
      <c r="G101" s="11"/>
      <c r="H101" s="12"/>
    </row>
    <row r="102" customFormat="false" ht="15" hidden="false" customHeight="false" outlineLevel="0" collapsed="false">
      <c r="A102" s="12"/>
      <c r="B102" s="11"/>
      <c r="C102" s="11"/>
      <c r="D102" s="11"/>
      <c r="E102" s="11"/>
      <c r="F102" s="11"/>
      <c r="G102" s="11"/>
      <c r="H102" s="12"/>
    </row>
    <row r="103" customFormat="false" ht="15" hidden="false" customHeight="false" outlineLevel="0" collapsed="false">
      <c r="A103" s="12"/>
      <c r="B103" s="11"/>
      <c r="C103" s="11"/>
      <c r="D103" s="11"/>
      <c r="E103" s="11"/>
      <c r="F103" s="11"/>
      <c r="G103" s="11"/>
      <c r="H103" s="12"/>
    </row>
    <row r="104" customFormat="false" ht="15" hidden="false" customHeight="false" outlineLevel="0" collapsed="false">
      <c r="A104" s="12"/>
      <c r="B104" s="11"/>
      <c r="C104" s="11"/>
      <c r="D104" s="11"/>
      <c r="E104" s="11"/>
      <c r="F104" s="11"/>
      <c r="G104" s="11"/>
      <c r="H104" s="12"/>
    </row>
    <row r="105" customFormat="false" ht="15" hidden="false" customHeight="false" outlineLevel="0" collapsed="false">
      <c r="A105" s="12"/>
      <c r="B105" s="11"/>
      <c r="C105" s="11"/>
      <c r="D105" s="11"/>
      <c r="E105" s="11"/>
      <c r="F105" s="11"/>
      <c r="G105" s="11"/>
      <c r="H105" s="12"/>
    </row>
    <row r="106" customFormat="false" ht="15" hidden="false" customHeight="false" outlineLevel="0" collapsed="false">
      <c r="A106" s="12"/>
      <c r="B106" s="11"/>
      <c r="C106" s="11"/>
      <c r="D106" s="11"/>
      <c r="E106" s="11"/>
      <c r="F106" s="11"/>
      <c r="G106" s="11"/>
      <c r="H106" s="12"/>
    </row>
    <row r="107" customFormat="false" ht="15" hidden="false" customHeight="false" outlineLevel="0" collapsed="false">
      <c r="A107" s="12"/>
      <c r="B107" s="11"/>
      <c r="C107" s="11"/>
      <c r="D107" s="11"/>
      <c r="E107" s="11"/>
      <c r="F107" s="11"/>
      <c r="G107" s="11"/>
      <c r="H107" s="12"/>
    </row>
    <row r="108" customFormat="false" ht="15" hidden="false" customHeight="false" outlineLevel="0" collapsed="false">
      <c r="A108" s="12"/>
      <c r="B108" s="11"/>
      <c r="C108" s="11"/>
      <c r="D108" s="11"/>
      <c r="E108" s="11"/>
      <c r="F108" s="11"/>
      <c r="G108" s="11"/>
      <c r="H108" s="12"/>
    </row>
    <row r="109" customFormat="false" ht="15" hidden="false" customHeight="false" outlineLevel="0" collapsed="false">
      <c r="A109" s="12"/>
      <c r="B109" s="11"/>
      <c r="C109" s="11"/>
      <c r="D109" s="11"/>
      <c r="E109" s="11"/>
      <c r="F109" s="11"/>
      <c r="G109" s="11"/>
      <c r="H109" s="12"/>
    </row>
    <row r="110" customFormat="false" ht="15" hidden="false" customHeight="false" outlineLevel="0" collapsed="false">
      <c r="A110" s="12"/>
      <c r="B110" s="11"/>
      <c r="C110" s="11"/>
      <c r="D110" s="11"/>
      <c r="E110" s="11"/>
      <c r="F110" s="11"/>
      <c r="G110" s="11"/>
      <c r="H110" s="12"/>
    </row>
    <row r="111" customFormat="false" ht="15" hidden="false" customHeight="false" outlineLevel="0" collapsed="false">
      <c r="A111" s="12"/>
      <c r="B111" s="11"/>
      <c r="C111" s="11"/>
      <c r="D111" s="11"/>
      <c r="E111" s="11"/>
      <c r="F111" s="11"/>
      <c r="G111" s="11"/>
      <c r="H111" s="12"/>
    </row>
    <row r="112" customFormat="false" ht="15" hidden="false" customHeight="false" outlineLevel="0" collapsed="false">
      <c r="A112" s="12"/>
      <c r="B112" s="11"/>
      <c r="C112" s="11"/>
      <c r="D112" s="11"/>
      <c r="E112" s="11"/>
      <c r="F112" s="11"/>
      <c r="G112" s="11"/>
      <c r="H112" s="12"/>
    </row>
    <row r="113" customFormat="false" ht="15" hidden="false" customHeight="false" outlineLevel="0" collapsed="false">
      <c r="A113" s="12"/>
      <c r="B113" s="11"/>
      <c r="C113" s="11"/>
      <c r="D113" s="11"/>
      <c r="E113" s="11"/>
      <c r="F113" s="11"/>
      <c r="G113" s="11"/>
      <c r="H113" s="12"/>
    </row>
    <row r="114" customFormat="false" ht="15" hidden="false" customHeight="false" outlineLevel="0" collapsed="false">
      <c r="A114" s="12"/>
      <c r="B114" s="11"/>
      <c r="C114" s="11"/>
      <c r="D114" s="11"/>
      <c r="E114" s="11"/>
      <c r="F114" s="11"/>
      <c r="G114" s="11"/>
      <c r="H114" s="12"/>
    </row>
    <row r="115" customFormat="false" ht="15" hidden="false" customHeight="false" outlineLevel="0" collapsed="false">
      <c r="A115" s="12"/>
      <c r="B115" s="11"/>
      <c r="C115" s="11"/>
      <c r="D115" s="11"/>
      <c r="E115" s="11"/>
      <c r="F115" s="11"/>
      <c r="G115" s="11"/>
      <c r="H115" s="12"/>
    </row>
    <row r="116" customFormat="false" ht="15" hidden="false" customHeight="false" outlineLevel="0" collapsed="false">
      <c r="A116" s="12"/>
      <c r="B116" s="11"/>
      <c r="C116" s="11"/>
      <c r="D116" s="11"/>
      <c r="E116" s="11"/>
      <c r="F116" s="11"/>
      <c r="G116" s="11"/>
      <c r="H116" s="12"/>
    </row>
    <row r="117" customFormat="false" ht="15" hidden="false" customHeight="false" outlineLevel="0" collapsed="false">
      <c r="A117" s="12"/>
      <c r="B117" s="11"/>
      <c r="C117" s="11"/>
      <c r="D117" s="11"/>
      <c r="E117" s="11"/>
      <c r="F117" s="11"/>
      <c r="G117" s="11"/>
      <c r="H117" s="12"/>
    </row>
    <row r="118" customFormat="false" ht="15" hidden="false" customHeight="false" outlineLevel="0" collapsed="false">
      <c r="A118" s="12"/>
      <c r="B118" s="11"/>
      <c r="C118" s="11"/>
      <c r="D118" s="11"/>
      <c r="E118" s="11"/>
      <c r="F118" s="11"/>
      <c r="G118" s="11"/>
      <c r="H118" s="12"/>
    </row>
    <row r="119" customFormat="false" ht="15" hidden="false" customHeight="false" outlineLevel="0" collapsed="false">
      <c r="A119" s="12"/>
      <c r="B119" s="11"/>
      <c r="C119" s="11"/>
      <c r="D119" s="11"/>
      <c r="E119" s="11"/>
      <c r="F119" s="11"/>
      <c r="G119" s="11"/>
      <c r="H119" s="12"/>
    </row>
    <row r="120" customFormat="false" ht="15" hidden="false" customHeight="false" outlineLevel="0" collapsed="false">
      <c r="A120" s="12"/>
      <c r="B120" s="11"/>
      <c r="C120" s="11"/>
      <c r="D120" s="11"/>
      <c r="E120" s="11"/>
      <c r="F120" s="11"/>
      <c r="G120" s="11"/>
      <c r="H120" s="12"/>
    </row>
    <row r="121" customFormat="false" ht="15" hidden="false" customHeight="false" outlineLevel="0" collapsed="false">
      <c r="A121" s="12"/>
      <c r="B121" s="11"/>
      <c r="C121" s="11"/>
      <c r="D121" s="11"/>
      <c r="E121" s="11"/>
      <c r="F121" s="11"/>
      <c r="G121" s="11"/>
      <c r="H121" s="12"/>
    </row>
    <row r="122" customFormat="false" ht="15" hidden="false" customHeight="false" outlineLevel="0" collapsed="false">
      <c r="A122" s="12"/>
      <c r="B122" s="11"/>
      <c r="C122" s="11"/>
      <c r="D122" s="11"/>
      <c r="E122" s="11"/>
      <c r="F122" s="11"/>
      <c r="G122" s="11"/>
      <c r="H122" s="12"/>
    </row>
    <row r="123" customFormat="false" ht="15" hidden="false" customHeight="false" outlineLevel="0" collapsed="false">
      <c r="A123" s="12"/>
      <c r="B123" s="11"/>
      <c r="C123" s="11"/>
      <c r="D123" s="11"/>
      <c r="E123" s="11"/>
      <c r="F123" s="11"/>
      <c r="G123" s="11"/>
      <c r="H123" s="12"/>
    </row>
    <row r="124" customFormat="false" ht="15" hidden="false" customHeight="false" outlineLevel="0" collapsed="false">
      <c r="A124" s="12"/>
      <c r="B124" s="11"/>
      <c r="C124" s="11"/>
      <c r="D124" s="11"/>
      <c r="E124" s="11"/>
      <c r="F124" s="11"/>
      <c r="G124" s="11"/>
      <c r="H124" s="12"/>
    </row>
    <row r="125" customFormat="false" ht="15" hidden="false" customHeight="false" outlineLevel="0" collapsed="false">
      <c r="A125" s="12"/>
      <c r="B125" s="11"/>
      <c r="C125" s="11"/>
      <c r="D125" s="11"/>
      <c r="E125" s="11"/>
      <c r="F125" s="11"/>
      <c r="G125" s="11"/>
      <c r="H125" s="12"/>
    </row>
    <row r="126" customFormat="false" ht="15" hidden="false" customHeight="false" outlineLevel="0" collapsed="false">
      <c r="A126" s="12"/>
      <c r="B126" s="11"/>
      <c r="C126" s="11"/>
      <c r="D126" s="11"/>
      <c r="E126" s="11"/>
      <c r="F126" s="11"/>
      <c r="G126" s="11"/>
      <c r="H126" s="12"/>
    </row>
    <row r="127" customFormat="false" ht="15" hidden="false" customHeight="false" outlineLevel="0" collapsed="false">
      <c r="A127" s="12"/>
      <c r="B127" s="11"/>
      <c r="C127" s="11"/>
      <c r="D127" s="11"/>
      <c r="E127" s="11"/>
      <c r="F127" s="11"/>
      <c r="G127" s="11"/>
      <c r="H127" s="12"/>
    </row>
    <row r="128" customFormat="false" ht="15" hidden="false" customHeight="false" outlineLevel="0" collapsed="false">
      <c r="A128" s="12"/>
      <c r="B128" s="11"/>
      <c r="C128" s="11"/>
      <c r="D128" s="11"/>
      <c r="E128" s="11"/>
      <c r="F128" s="11"/>
      <c r="G128" s="11"/>
      <c r="H128" s="12"/>
    </row>
    <row r="129" customFormat="false" ht="15" hidden="false" customHeight="false" outlineLevel="0" collapsed="false">
      <c r="A129" s="12"/>
      <c r="B129" s="11"/>
      <c r="C129" s="11"/>
      <c r="D129" s="11"/>
      <c r="E129" s="11"/>
      <c r="F129" s="11"/>
      <c r="G129" s="11"/>
      <c r="H129" s="12"/>
    </row>
    <row r="130" customFormat="false" ht="15" hidden="false" customHeight="false" outlineLevel="0" collapsed="false">
      <c r="A130" s="12"/>
      <c r="B130" s="11"/>
      <c r="C130" s="11"/>
      <c r="D130" s="11"/>
      <c r="E130" s="11"/>
      <c r="F130" s="11"/>
      <c r="G130" s="11"/>
      <c r="H130" s="12"/>
    </row>
    <row r="131" customFormat="false" ht="15" hidden="false" customHeight="false" outlineLevel="0" collapsed="false">
      <c r="A131" s="12"/>
      <c r="B131" s="11"/>
      <c r="C131" s="11"/>
      <c r="D131" s="11"/>
      <c r="E131" s="11"/>
      <c r="F131" s="11"/>
      <c r="G131" s="11"/>
      <c r="H131" s="12"/>
    </row>
    <row r="132" customFormat="false" ht="15" hidden="false" customHeight="false" outlineLevel="0" collapsed="false">
      <c r="A132" s="12"/>
      <c r="B132" s="11"/>
      <c r="C132" s="11"/>
      <c r="D132" s="11"/>
      <c r="E132" s="11"/>
      <c r="F132" s="11"/>
      <c r="G132" s="11"/>
      <c r="H132" s="12"/>
    </row>
    <row r="133" customFormat="false" ht="15" hidden="false" customHeight="false" outlineLevel="0" collapsed="false">
      <c r="A133" s="12"/>
      <c r="B133" s="11"/>
      <c r="C133" s="11"/>
      <c r="D133" s="11"/>
      <c r="E133" s="11"/>
      <c r="F133" s="11"/>
      <c r="G133" s="11"/>
      <c r="H133" s="12"/>
    </row>
    <row r="134" customFormat="false" ht="15" hidden="false" customHeight="false" outlineLevel="0" collapsed="false">
      <c r="A134" s="12"/>
      <c r="B134" s="11"/>
      <c r="C134" s="11"/>
      <c r="D134" s="11"/>
      <c r="E134" s="11"/>
      <c r="F134" s="11"/>
      <c r="G134" s="11"/>
      <c r="H134" s="12"/>
    </row>
    <row r="135" customFormat="false" ht="15" hidden="false" customHeight="false" outlineLevel="0" collapsed="false">
      <c r="A135" s="12"/>
      <c r="B135" s="11"/>
      <c r="C135" s="11"/>
      <c r="D135" s="11"/>
      <c r="E135" s="11"/>
      <c r="F135" s="11"/>
      <c r="G135" s="11"/>
      <c r="H135" s="12"/>
    </row>
    <row r="136" customFormat="false" ht="15" hidden="false" customHeight="false" outlineLevel="0" collapsed="false">
      <c r="A136" s="12"/>
      <c r="B136" s="11"/>
      <c r="C136" s="11"/>
      <c r="D136" s="11"/>
      <c r="E136" s="11"/>
      <c r="F136" s="11"/>
      <c r="G136" s="11"/>
      <c r="H136" s="12"/>
    </row>
    <row r="137" customFormat="false" ht="15" hidden="false" customHeight="false" outlineLevel="0" collapsed="false">
      <c r="A137" s="12"/>
      <c r="B137" s="11"/>
      <c r="C137" s="11"/>
      <c r="D137" s="11"/>
      <c r="E137" s="11"/>
      <c r="F137" s="11"/>
      <c r="G137" s="11"/>
      <c r="H137" s="12"/>
    </row>
    <row r="138" customFormat="false" ht="15" hidden="false" customHeight="false" outlineLevel="0" collapsed="false">
      <c r="A138" s="12"/>
      <c r="B138" s="11"/>
      <c r="C138" s="11"/>
      <c r="D138" s="11"/>
      <c r="E138" s="11"/>
      <c r="F138" s="11"/>
      <c r="G138" s="11"/>
      <c r="H138" s="12"/>
    </row>
    <row r="139" customFormat="false" ht="15" hidden="false" customHeight="false" outlineLevel="0" collapsed="false">
      <c r="A139" s="12"/>
      <c r="B139" s="11"/>
      <c r="C139" s="11"/>
      <c r="D139" s="11"/>
      <c r="E139" s="11"/>
      <c r="F139" s="11"/>
      <c r="G139" s="11"/>
      <c r="H139" s="12"/>
    </row>
    <row r="140" customFormat="false" ht="15" hidden="false" customHeight="false" outlineLevel="0" collapsed="false">
      <c r="A140" s="12"/>
      <c r="B140" s="11"/>
      <c r="C140" s="11"/>
      <c r="D140" s="11"/>
      <c r="E140" s="11"/>
      <c r="F140" s="11"/>
      <c r="G140" s="11"/>
      <c r="H140" s="12"/>
    </row>
    <row r="141" customFormat="false" ht="15" hidden="false" customHeight="false" outlineLevel="0" collapsed="false">
      <c r="A141" s="12"/>
      <c r="B141" s="11"/>
      <c r="C141" s="11"/>
      <c r="D141" s="11"/>
      <c r="E141" s="11"/>
      <c r="F141" s="11"/>
      <c r="G141" s="11"/>
      <c r="H141" s="12"/>
    </row>
    <row r="142" customFormat="false" ht="15" hidden="false" customHeight="false" outlineLevel="0" collapsed="false">
      <c r="A142" s="12"/>
      <c r="B142" s="11"/>
      <c r="C142" s="11"/>
      <c r="D142" s="11"/>
      <c r="E142" s="11"/>
      <c r="F142" s="11"/>
      <c r="G142" s="11"/>
      <c r="H142" s="12"/>
    </row>
    <row r="143" customFormat="false" ht="15" hidden="false" customHeight="false" outlineLevel="0" collapsed="false">
      <c r="A143" s="12"/>
      <c r="B143" s="11"/>
      <c r="C143" s="11"/>
      <c r="D143" s="11"/>
      <c r="E143" s="11"/>
      <c r="F143" s="11"/>
      <c r="G143" s="11"/>
      <c r="H143" s="12"/>
    </row>
    <row r="144" customFormat="false" ht="15" hidden="false" customHeight="false" outlineLevel="0" collapsed="false">
      <c r="A144" s="12"/>
      <c r="B144" s="11"/>
      <c r="C144" s="11"/>
      <c r="D144" s="11"/>
      <c r="E144" s="11"/>
      <c r="F144" s="11"/>
      <c r="G144" s="11"/>
      <c r="H144" s="12"/>
    </row>
    <row r="145" customFormat="false" ht="15" hidden="false" customHeight="false" outlineLevel="0" collapsed="false">
      <c r="A145" s="12"/>
      <c r="B145" s="11"/>
      <c r="C145" s="11"/>
      <c r="D145" s="11"/>
      <c r="E145" s="11"/>
      <c r="F145" s="11"/>
      <c r="G145" s="11"/>
      <c r="H145" s="12"/>
    </row>
    <row r="146" customFormat="false" ht="15" hidden="false" customHeight="false" outlineLevel="0" collapsed="false">
      <c r="A146" s="12"/>
      <c r="B146" s="11"/>
      <c r="C146" s="11"/>
      <c r="D146" s="11"/>
      <c r="E146" s="11"/>
      <c r="F146" s="11"/>
      <c r="G146" s="11"/>
      <c r="H146" s="12"/>
    </row>
    <row r="147" customFormat="false" ht="15" hidden="false" customHeight="false" outlineLevel="0" collapsed="false">
      <c r="A147" s="12"/>
      <c r="B147" s="11"/>
      <c r="C147" s="11"/>
      <c r="D147" s="11"/>
      <c r="E147" s="11"/>
      <c r="F147" s="11"/>
      <c r="G147" s="11"/>
      <c r="H147" s="12"/>
    </row>
    <row r="148" customFormat="false" ht="15" hidden="false" customHeight="false" outlineLevel="0" collapsed="false">
      <c r="A148" s="12"/>
      <c r="B148" s="11"/>
      <c r="C148" s="11"/>
      <c r="D148" s="11"/>
      <c r="E148" s="11"/>
      <c r="F148" s="11"/>
      <c r="G148" s="11"/>
      <c r="H148" s="12"/>
    </row>
    <row r="149" customFormat="false" ht="15" hidden="false" customHeight="false" outlineLevel="0" collapsed="false">
      <c r="A149" s="12"/>
      <c r="B149" s="11"/>
      <c r="C149" s="11"/>
      <c r="D149" s="11"/>
      <c r="E149" s="11"/>
      <c r="F149" s="11"/>
      <c r="G149" s="11"/>
      <c r="H149" s="12"/>
    </row>
    <row r="150" customFormat="false" ht="15" hidden="false" customHeight="false" outlineLevel="0" collapsed="false">
      <c r="A150" s="12"/>
      <c r="B150" s="11"/>
      <c r="C150" s="11"/>
      <c r="D150" s="11"/>
      <c r="E150" s="11"/>
      <c r="F150" s="11"/>
      <c r="G150" s="11"/>
      <c r="H150" s="12"/>
    </row>
    <row r="151" customFormat="false" ht="15" hidden="false" customHeight="false" outlineLevel="0" collapsed="false">
      <c r="A151" s="12"/>
      <c r="B151" s="11"/>
      <c r="C151" s="11"/>
      <c r="D151" s="11"/>
      <c r="E151" s="11"/>
      <c r="F151" s="11"/>
      <c r="G151" s="11"/>
      <c r="H151" s="12"/>
    </row>
    <row r="152" customFormat="false" ht="15" hidden="false" customHeight="false" outlineLevel="0" collapsed="false">
      <c r="A152" s="12"/>
      <c r="B152" s="11"/>
      <c r="C152" s="11"/>
      <c r="D152" s="11"/>
      <c r="E152" s="11"/>
      <c r="F152" s="11"/>
      <c r="G152" s="11"/>
      <c r="H152" s="12"/>
    </row>
    <row r="153" customFormat="false" ht="15" hidden="false" customHeight="false" outlineLevel="0" collapsed="false">
      <c r="A153" s="12"/>
      <c r="B153" s="11"/>
      <c r="C153" s="11"/>
      <c r="D153" s="11"/>
      <c r="E153" s="11"/>
      <c r="F153" s="11"/>
      <c r="G153" s="11"/>
      <c r="H153" s="12"/>
    </row>
    <row r="154" customFormat="false" ht="15" hidden="false" customHeight="false" outlineLevel="0" collapsed="false">
      <c r="A154" s="12"/>
      <c r="B154" s="11"/>
      <c r="C154" s="11"/>
      <c r="D154" s="11"/>
      <c r="E154" s="11"/>
      <c r="F154" s="11"/>
      <c r="G154" s="11"/>
      <c r="H154" s="12"/>
    </row>
    <row r="155" customFormat="false" ht="15" hidden="false" customHeight="false" outlineLevel="0" collapsed="false">
      <c r="A155" s="12"/>
      <c r="B155" s="11"/>
      <c r="C155" s="11"/>
      <c r="D155" s="11"/>
      <c r="E155" s="11"/>
      <c r="F155" s="11"/>
      <c r="G155" s="11"/>
      <c r="H155" s="12"/>
    </row>
    <row r="156" customFormat="false" ht="15" hidden="false" customHeight="false" outlineLevel="0" collapsed="false">
      <c r="A156" s="12"/>
      <c r="B156" s="11"/>
      <c r="C156" s="11"/>
      <c r="D156" s="11"/>
      <c r="E156" s="11"/>
      <c r="F156" s="11"/>
      <c r="G156" s="11"/>
      <c r="H156" s="12"/>
    </row>
    <row r="157" customFormat="false" ht="15" hidden="false" customHeight="false" outlineLevel="0" collapsed="false">
      <c r="A157" s="12"/>
      <c r="B157" s="11"/>
      <c r="C157" s="11"/>
      <c r="D157" s="11"/>
      <c r="E157" s="11"/>
      <c r="F157" s="11"/>
      <c r="G157" s="11"/>
      <c r="H157" s="12"/>
    </row>
    <row r="158" customFormat="false" ht="15" hidden="false" customHeight="false" outlineLevel="0" collapsed="false">
      <c r="A158" s="12"/>
      <c r="B158" s="11"/>
      <c r="C158" s="11"/>
      <c r="D158" s="11"/>
      <c r="E158" s="11"/>
      <c r="F158" s="11"/>
      <c r="G158" s="11"/>
      <c r="H158" s="12"/>
    </row>
    <row r="159" customFormat="false" ht="15" hidden="false" customHeight="false" outlineLevel="0" collapsed="false">
      <c r="A159" s="12"/>
      <c r="B159" s="11"/>
      <c r="C159" s="11"/>
      <c r="D159" s="11"/>
      <c r="E159" s="11"/>
      <c r="F159" s="11"/>
      <c r="G159" s="11"/>
      <c r="H159" s="12"/>
    </row>
    <row r="160" customFormat="false" ht="15" hidden="false" customHeight="false" outlineLevel="0" collapsed="false">
      <c r="A160" s="12"/>
      <c r="B160" s="11"/>
      <c r="C160" s="11"/>
      <c r="D160" s="11"/>
      <c r="E160" s="11"/>
      <c r="F160" s="11"/>
      <c r="G160" s="11"/>
      <c r="H160" s="12"/>
    </row>
    <row r="161" customFormat="false" ht="15" hidden="false" customHeight="false" outlineLevel="0" collapsed="false">
      <c r="A161" s="12"/>
      <c r="B161" s="11"/>
      <c r="C161" s="11"/>
      <c r="D161" s="11"/>
      <c r="E161" s="11"/>
      <c r="F161" s="11"/>
      <c r="G161" s="11"/>
      <c r="H161" s="12"/>
    </row>
    <row r="162" customFormat="false" ht="15" hidden="false" customHeight="false" outlineLevel="0" collapsed="false">
      <c r="A162" s="12"/>
      <c r="B162" s="11"/>
      <c r="C162" s="11"/>
      <c r="D162" s="11"/>
      <c r="E162" s="11"/>
      <c r="F162" s="11"/>
      <c r="G162" s="11"/>
      <c r="H162" s="12"/>
    </row>
    <row r="163" customFormat="false" ht="15" hidden="false" customHeight="false" outlineLevel="0" collapsed="false">
      <c r="A163" s="12"/>
      <c r="B163" s="11"/>
      <c r="C163" s="11"/>
      <c r="D163" s="11"/>
      <c r="E163" s="11"/>
      <c r="F163" s="11"/>
      <c r="G163" s="11"/>
      <c r="H163" s="12"/>
    </row>
    <row r="164" customFormat="false" ht="15" hidden="false" customHeight="false" outlineLevel="0" collapsed="false">
      <c r="A164" s="12"/>
      <c r="B164" s="11"/>
      <c r="C164" s="11"/>
      <c r="D164" s="11"/>
      <c r="E164" s="11"/>
      <c r="F164" s="11"/>
      <c r="G164" s="11"/>
      <c r="H164" s="12"/>
    </row>
    <row r="165" customFormat="false" ht="15" hidden="false" customHeight="false" outlineLevel="0" collapsed="false">
      <c r="A165" s="12"/>
      <c r="B165" s="11"/>
      <c r="C165" s="11"/>
      <c r="D165" s="11"/>
      <c r="E165" s="11"/>
      <c r="F165" s="11"/>
      <c r="G165" s="11"/>
      <c r="H165" s="12"/>
    </row>
    <row r="166" customFormat="false" ht="15" hidden="false" customHeight="false" outlineLevel="0" collapsed="false">
      <c r="A166" s="12"/>
      <c r="B166" s="11"/>
      <c r="C166" s="11"/>
      <c r="D166" s="11"/>
      <c r="E166" s="11"/>
      <c r="F166" s="11"/>
      <c r="G166" s="11"/>
      <c r="H166" s="12"/>
    </row>
    <row r="167" customFormat="false" ht="15" hidden="false" customHeight="false" outlineLevel="0" collapsed="false">
      <c r="A167" s="12"/>
      <c r="B167" s="11"/>
      <c r="C167" s="11"/>
      <c r="D167" s="11"/>
      <c r="E167" s="11"/>
      <c r="F167" s="11"/>
      <c r="G167" s="11"/>
      <c r="H167" s="12"/>
    </row>
    <row r="168" customFormat="false" ht="15" hidden="false" customHeight="false" outlineLevel="0" collapsed="false">
      <c r="A168" s="12"/>
      <c r="B168" s="11"/>
      <c r="C168" s="11"/>
      <c r="D168" s="11"/>
      <c r="E168" s="11"/>
      <c r="F168" s="11"/>
      <c r="G168" s="11"/>
      <c r="H168" s="12"/>
    </row>
    <row r="169" customFormat="false" ht="15" hidden="false" customHeight="false" outlineLevel="0" collapsed="false">
      <c r="A169" s="12"/>
      <c r="B169" s="11"/>
      <c r="C169" s="11"/>
      <c r="D169" s="11"/>
      <c r="E169" s="11"/>
      <c r="F169" s="11"/>
      <c r="G169" s="11"/>
      <c r="H169" s="12"/>
    </row>
    <row r="170" customFormat="false" ht="15" hidden="false" customHeight="false" outlineLevel="0" collapsed="false">
      <c r="A170" s="12"/>
      <c r="B170" s="11"/>
      <c r="C170" s="11"/>
      <c r="D170" s="11"/>
      <c r="E170" s="11"/>
      <c r="F170" s="11"/>
      <c r="G170" s="11"/>
      <c r="H170" s="12"/>
    </row>
    <row r="171" customFormat="false" ht="15" hidden="false" customHeight="false" outlineLevel="0" collapsed="false">
      <c r="A171" s="12"/>
      <c r="B171" s="11"/>
      <c r="C171" s="11"/>
      <c r="D171" s="11"/>
      <c r="E171" s="11"/>
      <c r="F171" s="11"/>
      <c r="G171" s="11"/>
      <c r="H171" s="12"/>
    </row>
    <row r="172" customFormat="false" ht="15" hidden="false" customHeight="false" outlineLevel="0" collapsed="false">
      <c r="A172" s="12"/>
      <c r="B172" s="11"/>
      <c r="C172" s="11"/>
      <c r="D172" s="11"/>
      <c r="E172" s="11"/>
      <c r="F172" s="11"/>
      <c r="G172" s="11"/>
      <c r="H172" s="12"/>
    </row>
    <row r="173" customFormat="false" ht="15" hidden="false" customHeight="false" outlineLevel="0" collapsed="false">
      <c r="A173" s="12"/>
      <c r="B173" s="11"/>
      <c r="C173" s="11"/>
      <c r="D173" s="11"/>
      <c r="E173" s="11"/>
      <c r="F173" s="11"/>
      <c r="G173" s="11"/>
      <c r="H173" s="12"/>
    </row>
    <row r="174" customFormat="false" ht="15" hidden="false" customHeight="false" outlineLevel="0" collapsed="false">
      <c r="A174" s="12"/>
      <c r="B174" s="11"/>
      <c r="C174" s="11"/>
      <c r="D174" s="11"/>
      <c r="E174" s="11"/>
      <c r="F174" s="11"/>
      <c r="G174" s="11"/>
      <c r="H174" s="12"/>
    </row>
    <row r="175" customFormat="false" ht="15" hidden="false" customHeight="false" outlineLevel="0" collapsed="false">
      <c r="A175" s="12"/>
      <c r="B175" s="11"/>
      <c r="C175" s="11"/>
      <c r="D175" s="11"/>
      <c r="E175" s="11"/>
      <c r="F175" s="11"/>
      <c r="G175" s="11"/>
      <c r="H175" s="12"/>
    </row>
    <row r="176" customFormat="false" ht="15" hidden="false" customHeight="false" outlineLevel="0" collapsed="false">
      <c r="A176" s="12"/>
      <c r="B176" s="11"/>
      <c r="C176" s="11"/>
      <c r="D176" s="11"/>
      <c r="E176" s="11"/>
      <c r="F176" s="11"/>
      <c r="G176" s="11"/>
      <c r="H176" s="12"/>
    </row>
    <row r="177" customFormat="false" ht="15" hidden="false" customHeight="false" outlineLevel="0" collapsed="false">
      <c r="A177" s="12"/>
      <c r="B177" s="11"/>
      <c r="C177" s="11"/>
      <c r="D177" s="11"/>
      <c r="E177" s="11"/>
      <c r="F177" s="11"/>
      <c r="G177" s="11"/>
      <c r="H177" s="12"/>
    </row>
    <row r="178" customFormat="false" ht="15" hidden="false" customHeight="false" outlineLevel="0" collapsed="false">
      <c r="A178" s="12"/>
      <c r="B178" s="11"/>
      <c r="C178" s="11"/>
      <c r="D178" s="11"/>
      <c r="E178" s="11"/>
      <c r="F178" s="11"/>
      <c r="G178" s="11"/>
      <c r="H178" s="12"/>
    </row>
    <row r="179" customFormat="false" ht="15" hidden="false" customHeight="false" outlineLevel="0" collapsed="false">
      <c r="A179" s="12"/>
      <c r="B179" s="11"/>
      <c r="C179" s="11"/>
      <c r="D179" s="11"/>
      <c r="E179" s="11"/>
      <c r="F179" s="11"/>
      <c r="G179" s="11"/>
      <c r="H179" s="12"/>
    </row>
    <row r="180" customFormat="false" ht="15" hidden="false" customHeight="false" outlineLevel="0" collapsed="false">
      <c r="A180" s="12"/>
      <c r="B180" s="11"/>
      <c r="C180" s="11"/>
      <c r="D180" s="11"/>
      <c r="E180" s="11"/>
      <c r="F180" s="11"/>
      <c r="G180" s="11"/>
      <c r="H180" s="12"/>
    </row>
    <row r="181" customFormat="false" ht="15" hidden="false" customHeight="false" outlineLevel="0" collapsed="false">
      <c r="A181" s="12"/>
      <c r="B181" s="11"/>
      <c r="C181" s="11"/>
      <c r="D181" s="11"/>
      <c r="E181" s="11"/>
      <c r="F181" s="11"/>
      <c r="G181" s="11"/>
      <c r="H181" s="12"/>
    </row>
    <row r="182" customFormat="false" ht="15" hidden="false" customHeight="false" outlineLevel="0" collapsed="false">
      <c r="A182" s="12"/>
      <c r="B182" s="11"/>
      <c r="C182" s="11"/>
      <c r="D182" s="11"/>
      <c r="E182" s="11"/>
      <c r="F182" s="11"/>
      <c r="G182" s="11"/>
      <c r="H182" s="12"/>
    </row>
    <row r="183" customFormat="false" ht="15" hidden="false" customHeight="false" outlineLevel="0" collapsed="false">
      <c r="A183" s="12"/>
      <c r="B183" s="11"/>
      <c r="C183" s="11"/>
      <c r="D183" s="11"/>
      <c r="E183" s="11"/>
      <c r="F183" s="11"/>
      <c r="G183" s="11"/>
      <c r="H183" s="12"/>
    </row>
    <row r="184" customFormat="false" ht="15" hidden="false" customHeight="false" outlineLevel="0" collapsed="false">
      <c r="A184" s="12"/>
      <c r="B184" s="11"/>
      <c r="C184" s="11"/>
      <c r="D184" s="11"/>
      <c r="E184" s="11"/>
      <c r="F184" s="11"/>
      <c r="G184" s="11"/>
      <c r="H184" s="12"/>
    </row>
    <row r="185" customFormat="false" ht="15" hidden="false" customHeight="false" outlineLevel="0" collapsed="false">
      <c r="A185" s="12"/>
      <c r="B185" s="11"/>
      <c r="C185" s="11"/>
      <c r="D185" s="11"/>
      <c r="E185" s="11"/>
      <c r="F185" s="11"/>
      <c r="G185" s="11"/>
      <c r="H185" s="12"/>
    </row>
    <row r="186" customFormat="false" ht="15" hidden="false" customHeight="false" outlineLevel="0" collapsed="false">
      <c r="A186" s="12"/>
      <c r="B186" s="11"/>
      <c r="C186" s="11"/>
      <c r="D186" s="11"/>
      <c r="E186" s="11"/>
      <c r="F186" s="11"/>
      <c r="G186" s="11"/>
      <c r="H186" s="12"/>
    </row>
    <row r="187" customFormat="false" ht="15" hidden="false" customHeight="false" outlineLevel="0" collapsed="false">
      <c r="A187" s="12"/>
      <c r="B187" s="11"/>
      <c r="C187" s="11"/>
      <c r="D187" s="11"/>
      <c r="E187" s="11"/>
      <c r="F187" s="11"/>
      <c r="G187" s="11"/>
      <c r="H187" s="12"/>
    </row>
    <row r="188" customFormat="false" ht="15" hidden="false" customHeight="false" outlineLevel="0" collapsed="false">
      <c r="A188" s="12"/>
      <c r="B188" s="11"/>
      <c r="C188" s="11"/>
      <c r="D188" s="11"/>
      <c r="E188" s="11"/>
      <c r="F188" s="11"/>
      <c r="G188" s="11"/>
      <c r="H188" s="12"/>
    </row>
    <row r="189" customFormat="false" ht="15" hidden="false" customHeight="false" outlineLevel="0" collapsed="false">
      <c r="A189" s="12"/>
      <c r="B189" s="11"/>
      <c r="C189" s="11"/>
      <c r="D189" s="11"/>
      <c r="E189" s="11"/>
      <c r="F189" s="11"/>
      <c r="G189" s="11"/>
      <c r="H189" s="12"/>
    </row>
    <row r="190" customFormat="false" ht="15" hidden="false" customHeight="false" outlineLevel="0" collapsed="false">
      <c r="A190" s="12"/>
      <c r="B190" s="11"/>
      <c r="C190" s="11"/>
      <c r="D190" s="11"/>
      <c r="E190" s="11"/>
      <c r="F190" s="11"/>
      <c r="G190" s="11"/>
      <c r="H190" s="12"/>
    </row>
    <row r="191" customFormat="false" ht="15" hidden="false" customHeight="false" outlineLevel="0" collapsed="false">
      <c r="A191" s="12"/>
      <c r="B191" s="11"/>
      <c r="C191" s="11"/>
      <c r="D191" s="11"/>
      <c r="E191" s="11"/>
      <c r="F191" s="11"/>
      <c r="G191" s="11"/>
      <c r="H191" s="12"/>
    </row>
    <row r="192" customFormat="false" ht="15" hidden="false" customHeight="false" outlineLevel="0" collapsed="false">
      <c r="A192" s="12"/>
      <c r="B192" s="11"/>
      <c r="C192" s="11"/>
      <c r="D192" s="11"/>
      <c r="E192" s="11"/>
      <c r="F192" s="11"/>
      <c r="G192" s="11"/>
      <c r="H192" s="12"/>
    </row>
    <row r="193" customFormat="false" ht="15" hidden="false" customHeight="false" outlineLevel="0" collapsed="false">
      <c r="A193" s="12"/>
      <c r="B193" s="11"/>
      <c r="C193" s="11"/>
      <c r="D193" s="11"/>
      <c r="E193" s="11"/>
      <c r="F193" s="11"/>
      <c r="G193" s="11"/>
      <c r="H193" s="12"/>
    </row>
    <row r="194" customFormat="false" ht="15" hidden="false" customHeight="false" outlineLevel="0" collapsed="false">
      <c r="A194" s="12"/>
      <c r="B194" s="11"/>
      <c r="C194" s="11"/>
      <c r="D194" s="11"/>
      <c r="E194" s="11"/>
      <c r="F194" s="11"/>
      <c r="G194" s="11"/>
      <c r="H194" s="12"/>
    </row>
    <row r="195" customFormat="false" ht="15" hidden="false" customHeight="false" outlineLevel="0" collapsed="false">
      <c r="A195" s="12"/>
      <c r="B195" s="11"/>
      <c r="C195" s="11"/>
      <c r="D195" s="11"/>
      <c r="E195" s="11"/>
      <c r="F195" s="11"/>
      <c r="G195" s="11"/>
      <c r="H195" s="12"/>
    </row>
    <row r="196" customFormat="false" ht="15" hidden="false" customHeight="false" outlineLevel="0" collapsed="false">
      <c r="A196" s="12"/>
      <c r="B196" s="11"/>
      <c r="C196" s="11"/>
      <c r="D196" s="11"/>
      <c r="E196" s="11"/>
      <c r="F196" s="11"/>
      <c r="G196" s="11"/>
      <c r="H196" s="12"/>
    </row>
    <row r="197" customFormat="false" ht="15" hidden="false" customHeight="false" outlineLevel="0" collapsed="false">
      <c r="A197" s="12"/>
      <c r="B197" s="11"/>
      <c r="C197" s="11"/>
      <c r="D197" s="11"/>
      <c r="E197" s="11"/>
      <c r="F197" s="11"/>
      <c r="G197" s="11"/>
      <c r="H197" s="12"/>
    </row>
    <row r="198" customFormat="false" ht="15" hidden="false" customHeight="false" outlineLevel="0" collapsed="false">
      <c r="A198" s="12"/>
      <c r="B198" s="11"/>
      <c r="C198" s="11"/>
      <c r="D198" s="11"/>
      <c r="E198" s="11"/>
      <c r="F198" s="11"/>
      <c r="G198" s="11"/>
      <c r="H198" s="12"/>
    </row>
    <row r="199" customFormat="false" ht="15" hidden="false" customHeight="false" outlineLevel="0" collapsed="false">
      <c r="A199" s="12"/>
      <c r="B199" s="11"/>
      <c r="C199" s="11"/>
      <c r="D199" s="11"/>
      <c r="E199" s="11"/>
      <c r="F199" s="11"/>
      <c r="G199" s="11"/>
      <c r="H199" s="12"/>
    </row>
    <row r="200" customFormat="false" ht="15" hidden="false" customHeight="false" outlineLevel="0" collapsed="false">
      <c r="A200" s="12"/>
      <c r="B200" s="11"/>
      <c r="C200" s="11"/>
      <c r="D200" s="11"/>
      <c r="E200" s="11"/>
      <c r="F200" s="11"/>
      <c r="G200" s="11"/>
      <c r="H200" s="12"/>
    </row>
    <row r="201" customFormat="false" ht="15" hidden="false" customHeight="false" outlineLevel="0" collapsed="false">
      <c r="A201" s="12"/>
      <c r="B201" s="11"/>
      <c r="C201" s="11"/>
      <c r="D201" s="11"/>
      <c r="E201" s="11"/>
      <c r="F201" s="11"/>
      <c r="G201" s="11"/>
      <c r="H201" s="12"/>
    </row>
    <row r="202" customFormat="false" ht="15" hidden="false" customHeight="false" outlineLevel="0" collapsed="false">
      <c r="A202" s="12"/>
      <c r="B202" s="11"/>
      <c r="C202" s="11"/>
      <c r="D202" s="11"/>
      <c r="E202" s="11"/>
      <c r="F202" s="11"/>
      <c r="G202" s="11"/>
      <c r="H202" s="12"/>
    </row>
    <row r="203" customFormat="false" ht="15" hidden="false" customHeight="false" outlineLevel="0" collapsed="false">
      <c r="A203" s="12"/>
      <c r="B203" s="11"/>
      <c r="C203" s="11"/>
      <c r="D203" s="11"/>
      <c r="E203" s="11"/>
      <c r="F203" s="11"/>
      <c r="G203" s="11"/>
      <c r="H203" s="12"/>
    </row>
    <row r="204" customFormat="false" ht="15" hidden="false" customHeight="false" outlineLevel="0" collapsed="false">
      <c r="A204" s="12"/>
      <c r="B204" s="11"/>
      <c r="C204" s="11"/>
      <c r="D204" s="11"/>
      <c r="E204" s="11"/>
      <c r="F204" s="11"/>
      <c r="G204" s="11"/>
      <c r="H204" s="12"/>
    </row>
    <row r="205" customFormat="false" ht="15" hidden="false" customHeight="false" outlineLevel="0" collapsed="false">
      <c r="A205" s="12"/>
      <c r="B205" s="11"/>
      <c r="C205" s="11"/>
      <c r="D205" s="11"/>
      <c r="E205" s="11"/>
      <c r="F205" s="11"/>
      <c r="G205" s="11"/>
      <c r="H205" s="12"/>
    </row>
    <row r="206" customFormat="false" ht="15" hidden="false" customHeight="false" outlineLevel="0" collapsed="false">
      <c r="A206" s="12"/>
      <c r="B206" s="11"/>
      <c r="C206" s="11"/>
      <c r="D206" s="11"/>
      <c r="E206" s="11"/>
      <c r="F206" s="11"/>
      <c r="G206" s="11"/>
      <c r="H206" s="12"/>
    </row>
    <row r="207" customFormat="false" ht="15" hidden="false" customHeight="false" outlineLevel="0" collapsed="false">
      <c r="A207" s="12"/>
      <c r="B207" s="11"/>
      <c r="C207" s="11"/>
      <c r="D207" s="11"/>
      <c r="E207" s="11"/>
      <c r="F207" s="11"/>
      <c r="G207" s="11"/>
      <c r="H207" s="12"/>
    </row>
    <row r="208" customFormat="false" ht="15" hidden="false" customHeight="false" outlineLevel="0" collapsed="false">
      <c r="A208" s="12"/>
      <c r="B208" s="11"/>
      <c r="C208" s="11"/>
      <c r="D208" s="11"/>
      <c r="E208" s="11"/>
      <c r="F208" s="11"/>
      <c r="G208" s="11"/>
      <c r="H208" s="12"/>
    </row>
    <row r="209" customFormat="false" ht="15" hidden="false" customHeight="false" outlineLevel="0" collapsed="false">
      <c r="A209" s="12"/>
      <c r="B209" s="11"/>
      <c r="C209" s="11"/>
      <c r="D209" s="11"/>
      <c r="E209" s="11"/>
      <c r="F209" s="11"/>
      <c r="G209" s="11"/>
      <c r="H209" s="12"/>
    </row>
    <row r="210" customFormat="false" ht="15" hidden="false" customHeight="false" outlineLevel="0" collapsed="false">
      <c r="A210" s="12"/>
      <c r="B210" s="11"/>
      <c r="C210" s="11"/>
      <c r="D210" s="11"/>
      <c r="E210" s="11"/>
      <c r="F210" s="11"/>
      <c r="G210" s="11"/>
      <c r="H210" s="12"/>
    </row>
    <row r="211" customFormat="false" ht="15" hidden="false" customHeight="false" outlineLevel="0" collapsed="false">
      <c r="A211" s="12"/>
      <c r="B211" s="11"/>
      <c r="C211" s="11"/>
      <c r="D211" s="11"/>
      <c r="E211" s="11"/>
      <c r="F211" s="11"/>
      <c r="G211" s="11"/>
      <c r="H211" s="12"/>
    </row>
    <row r="212" customFormat="false" ht="15" hidden="false" customHeight="false" outlineLevel="0" collapsed="false">
      <c r="A212" s="12"/>
      <c r="B212" s="11"/>
      <c r="C212" s="11"/>
      <c r="D212" s="11"/>
      <c r="E212" s="11"/>
      <c r="F212" s="11"/>
      <c r="G212" s="11"/>
      <c r="H212" s="12"/>
    </row>
    <row r="213" customFormat="false" ht="15" hidden="false" customHeight="false" outlineLevel="0" collapsed="false">
      <c r="A213" s="12"/>
      <c r="B213" s="11"/>
      <c r="C213" s="11"/>
      <c r="D213" s="11"/>
      <c r="E213" s="11"/>
      <c r="F213" s="11"/>
      <c r="G213" s="11"/>
      <c r="H213" s="12"/>
    </row>
    <row r="214" customFormat="false" ht="15" hidden="false" customHeight="false" outlineLevel="0" collapsed="false">
      <c r="A214" s="12"/>
      <c r="B214" s="11"/>
      <c r="C214" s="11"/>
      <c r="D214" s="11"/>
      <c r="E214" s="11"/>
      <c r="F214" s="11"/>
      <c r="G214" s="11"/>
      <c r="H214" s="12"/>
    </row>
    <row r="215" customFormat="false" ht="15" hidden="false" customHeight="false" outlineLevel="0" collapsed="false">
      <c r="A215" s="12"/>
      <c r="B215" s="11"/>
      <c r="C215" s="11"/>
      <c r="D215" s="11"/>
      <c r="E215" s="11"/>
      <c r="F215" s="11"/>
      <c r="G215" s="11"/>
      <c r="H215" s="12"/>
    </row>
    <row r="216" customFormat="false" ht="15" hidden="false" customHeight="false" outlineLevel="0" collapsed="false">
      <c r="A216" s="12"/>
      <c r="B216" s="11"/>
      <c r="C216" s="11"/>
      <c r="D216" s="11"/>
      <c r="E216" s="11"/>
      <c r="F216" s="11"/>
      <c r="G216" s="11"/>
      <c r="H216" s="12"/>
    </row>
    <row r="217" customFormat="false" ht="15" hidden="false" customHeight="false" outlineLevel="0" collapsed="false">
      <c r="A217" s="12"/>
      <c r="B217" s="11"/>
      <c r="C217" s="11"/>
      <c r="D217" s="11"/>
      <c r="E217" s="11"/>
      <c r="F217" s="11"/>
      <c r="G217" s="11"/>
      <c r="H217" s="12"/>
    </row>
    <row r="218" customFormat="false" ht="15" hidden="false" customHeight="false" outlineLevel="0" collapsed="false">
      <c r="A218" s="12"/>
      <c r="B218" s="11"/>
      <c r="C218" s="11"/>
      <c r="D218" s="11"/>
      <c r="E218" s="11"/>
      <c r="F218" s="11"/>
      <c r="G218" s="11"/>
      <c r="H218" s="12"/>
    </row>
    <row r="219" customFormat="false" ht="15" hidden="false" customHeight="false" outlineLevel="0" collapsed="false">
      <c r="A219" s="12"/>
      <c r="B219" s="11"/>
      <c r="C219" s="11"/>
      <c r="D219" s="11"/>
      <c r="E219" s="11"/>
      <c r="F219" s="11"/>
      <c r="G219" s="11"/>
      <c r="H219" s="12"/>
    </row>
    <row r="220" customFormat="false" ht="15" hidden="false" customHeight="false" outlineLevel="0" collapsed="false">
      <c r="A220" s="12"/>
      <c r="B220" s="11"/>
      <c r="C220" s="11"/>
      <c r="D220" s="11"/>
      <c r="E220" s="11"/>
      <c r="F220" s="11"/>
      <c r="G220" s="11"/>
      <c r="H220" s="12"/>
    </row>
    <row r="221" customFormat="false" ht="15" hidden="false" customHeight="false" outlineLevel="0" collapsed="false">
      <c r="A221" s="12"/>
      <c r="B221" s="11"/>
      <c r="C221" s="11"/>
      <c r="D221" s="11"/>
      <c r="E221" s="11"/>
      <c r="F221" s="11"/>
      <c r="G221" s="11"/>
      <c r="H221" s="12"/>
    </row>
    <row r="222" customFormat="false" ht="15" hidden="false" customHeight="false" outlineLevel="0" collapsed="false">
      <c r="A222" s="12"/>
      <c r="B222" s="11"/>
      <c r="C222" s="11"/>
      <c r="D222" s="11"/>
      <c r="E222" s="11"/>
      <c r="F222" s="11"/>
      <c r="G222" s="11"/>
      <c r="H222" s="12"/>
    </row>
    <row r="223" customFormat="false" ht="15" hidden="false" customHeight="false" outlineLevel="0" collapsed="false">
      <c r="A223" s="12"/>
      <c r="B223" s="11"/>
      <c r="C223" s="11"/>
      <c r="D223" s="11"/>
      <c r="E223" s="11"/>
      <c r="F223" s="11"/>
      <c r="G223" s="11"/>
      <c r="H223" s="12"/>
    </row>
    <row r="224" customFormat="false" ht="15" hidden="false" customHeight="false" outlineLevel="0" collapsed="false">
      <c r="A224" s="12"/>
      <c r="B224" s="11"/>
      <c r="C224" s="11"/>
      <c r="D224" s="11"/>
      <c r="E224" s="11"/>
      <c r="F224" s="11"/>
      <c r="G224" s="11"/>
      <c r="H224" s="12"/>
    </row>
    <row r="225" customFormat="false" ht="15" hidden="false" customHeight="false" outlineLevel="0" collapsed="false">
      <c r="A225" s="12"/>
      <c r="B225" s="11"/>
      <c r="C225" s="11"/>
      <c r="D225" s="11"/>
      <c r="E225" s="11"/>
      <c r="F225" s="11"/>
      <c r="G225" s="11"/>
      <c r="H225" s="12"/>
    </row>
    <row r="226" customFormat="false" ht="15" hidden="false" customHeight="false" outlineLevel="0" collapsed="false">
      <c r="A226" s="12"/>
      <c r="B226" s="11"/>
      <c r="C226" s="11"/>
      <c r="D226" s="11"/>
      <c r="E226" s="11"/>
      <c r="F226" s="11"/>
      <c r="G226" s="11"/>
      <c r="H226" s="12"/>
    </row>
    <row r="227" customFormat="false" ht="15" hidden="false" customHeight="false" outlineLevel="0" collapsed="false">
      <c r="A227" s="12"/>
      <c r="B227" s="11"/>
      <c r="C227" s="11"/>
      <c r="D227" s="11"/>
      <c r="E227" s="11"/>
      <c r="F227" s="11"/>
      <c r="G227" s="11"/>
      <c r="H227" s="12"/>
    </row>
    <row r="228" customFormat="false" ht="15" hidden="false" customHeight="false" outlineLevel="0" collapsed="false">
      <c r="A228" s="12"/>
      <c r="B228" s="11"/>
      <c r="C228" s="11"/>
      <c r="D228" s="11"/>
      <c r="E228" s="11"/>
      <c r="F228" s="11"/>
      <c r="G228" s="11"/>
      <c r="H228" s="12"/>
    </row>
    <row r="229" customFormat="false" ht="15" hidden="false" customHeight="false" outlineLevel="0" collapsed="false">
      <c r="A229" s="12"/>
      <c r="B229" s="11"/>
      <c r="C229" s="11"/>
      <c r="D229" s="11"/>
      <c r="E229" s="11"/>
      <c r="F229" s="11"/>
      <c r="G229" s="11"/>
      <c r="H229" s="12"/>
    </row>
    <row r="230" customFormat="false" ht="15" hidden="false" customHeight="false" outlineLevel="0" collapsed="false">
      <c r="A230" s="12"/>
      <c r="B230" s="11"/>
      <c r="C230" s="11"/>
      <c r="D230" s="11"/>
      <c r="E230" s="11"/>
      <c r="F230" s="11"/>
      <c r="G230" s="11"/>
      <c r="H230" s="12"/>
    </row>
    <row r="231" customFormat="false" ht="15" hidden="false" customHeight="false" outlineLevel="0" collapsed="false">
      <c r="A231" s="12"/>
      <c r="B231" s="11"/>
      <c r="C231" s="11"/>
      <c r="D231" s="11"/>
      <c r="E231" s="11"/>
      <c r="F231" s="11"/>
      <c r="G231" s="11"/>
      <c r="H231" s="12"/>
    </row>
    <row r="232" customFormat="false" ht="15" hidden="false" customHeight="false" outlineLevel="0" collapsed="false">
      <c r="A232" s="12"/>
      <c r="B232" s="11"/>
      <c r="C232" s="11"/>
      <c r="D232" s="11"/>
      <c r="E232" s="11"/>
      <c r="F232" s="11"/>
      <c r="G232" s="11"/>
      <c r="H232" s="12"/>
    </row>
    <row r="233" customFormat="false" ht="15" hidden="false" customHeight="false" outlineLevel="0" collapsed="false">
      <c r="A233" s="12"/>
      <c r="B233" s="11"/>
      <c r="C233" s="11"/>
      <c r="D233" s="11"/>
      <c r="E233" s="11"/>
      <c r="F233" s="11"/>
      <c r="G233" s="11"/>
      <c r="H233" s="12"/>
    </row>
    <row r="234" customFormat="false" ht="15" hidden="false" customHeight="false" outlineLevel="0" collapsed="false">
      <c r="A234" s="12"/>
      <c r="B234" s="11"/>
      <c r="C234" s="11"/>
      <c r="D234" s="11"/>
      <c r="E234" s="11"/>
      <c r="F234" s="11"/>
      <c r="G234" s="11"/>
      <c r="H234" s="12"/>
    </row>
    <row r="235" customFormat="false" ht="15" hidden="false" customHeight="false" outlineLevel="0" collapsed="false">
      <c r="A235" s="12"/>
      <c r="B235" s="11"/>
      <c r="C235" s="11"/>
      <c r="D235" s="11"/>
      <c r="E235" s="11"/>
      <c r="F235" s="11"/>
      <c r="G235" s="11"/>
      <c r="H235" s="12"/>
    </row>
    <row r="236" customFormat="false" ht="15" hidden="false" customHeight="false" outlineLevel="0" collapsed="false">
      <c r="A236" s="12"/>
      <c r="B236" s="11"/>
      <c r="C236" s="11"/>
      <c r="D236" s="11"/>
      <c r="E236" s="11"/>
      <c r="F236" s="11"/>
      <c r="G236" s="11"/>
      <c r="H236" s="12"/>
    </row>
    <row r="237" customFormat="false" ht="15" hidden="false" customHeight="false" outlineLevel="0" collapsed="false">
      <c r="A237" s="12"/>
      <c r="B237" s="11"/>
      <c r="C237" s="11"/>
      <c r="D237" s="11"/>
      <c r="E237" s="11"/>
      <c r="F237" s="11"/>
      <c r="G237" s="11"/>
      <c r="H237" s="12"/>
    </row>
    <row r="238" customFormat="false" ht="15" hidden="false" customHeight="false" outlineLevel="0" collapsed="false">
      <c r="A238" s="12"/>
      <c r="B238" s="11"/>
      <c r="C238" s="11"/>
      <c r="D238" s="11"/>
      <c r="E238" s="11"/>
      <c r="F238" s="11"/>
      <c r="G238" s="11"/>
      <c r="H238" s="12"/>
    </row>
    <row r="239" customFormat="false" ht="15" hidden="false" customHeight="false" outlineLevel="0" collapsed="false">
      <c r="A239" s="12"/>
      <c r="B239" s="11"/>
      <c r="C239" s="11"/>
      <c r="D239" s="11"/>
      <c r="E239" s="11"/>
      <c r="F239" s="11"/>
      <c r="G239" s="11"/>
      <c r="H239" s="12"/>
    </row>
    <row r="240" customFormat="false" ht="15" hidden="false" customHeight="false" outlineLevel="0" collapsed="false">
      <c r="A240" s="12"/>
      <c r="B240" s="11"/>
      <c r="C240" s="11"/>
      <c r="D240" s="11"/>
      <c r="E240" s="11"/>
      <c r="F240" s="11"/>
      <c r="G240" s="11"/>
      <c r="H240" s="12"/>
    </row>
    <row r="241" customFormat="false" ht="15" hidden="false" customHeight="false" outlineLevel="0" collapsed="false">
      <c r="A241" s="12"/>
      <c r="B241" s="11"/>
      <c r="C241" s="11"/>
      <c r="D241" s="11"/>
      <c r="E241" s="11"/>
      <c r="F241" s="11"/>
      <c r="G241" s="11"/>
      <c r="H241" s="12"/>
    </row>
    <row r="242" customFormat="false" ht="15" hidden="false" customHeight="false" outlineLevel="0" collapsed="false">
      <c r="A242" s="12"/>
      <c r="B242" s="11"/>
      <c r="C242" s="11"/>
      <c r="D242" s="11"/>
      <c r="E242" s="11"/>
      <c r="F242" s="11"/>
      <c r="G242" s="11"/>
      <c r="H242" s="12"/>
    </row>
    <row r="243" customFormat="false" ht="15" hidden="false" customHeight="false" outlineLevel="0" collapsed="false">
      <c r="A243" s="12"/>
      <c r="B243" s="11"/>
      <c r="C243" s="11"/>
      <c r="D243" s="11"/>
      <c r="E243" s="11"/>
      <c r="F243" s="11"/>
      <c r="G243" s="11"/>
      <c r="H243" s="12"/>
    </row>
    <row r="244" customFormat="false" ht="15" hidden="false" customHeight="false" outlineLevel="0" collapsed="false">
      <c r="A244" s="12"/>
      <c r="B244" s="11"/>
      <c r="C244" s="11"/>
      <c r="D244" s="11"/>
      <c r="E244" s="11"/>
      <c r="F244" s="11"/>
      <c r="G244" s="11"/>
      <c r="H244" s="12"/>
    </row>
    <row r="245" customFormat="false" ht="15" hidden="false" customHeight="false" outlineLevel="0" collapsed="false">
      <c r="A245" s="12"/>
      <c r="B245" s="11"/>
      <c r="C245" s="11"/>
      <c r="D245" s="11"/>
      <c r="E245" s="11"/>
      <c r="F245" s="11"/>
      <c r="G245" s="11"/>
      <c r="H245" s="12"/>
    </row>
    <row r="246" customFormat="false" ht="15" hidden="false" customHeight="false" outlineLevel="0" collapsed="false">
      <c r="A246" s="12"/>
      <c r="B246" s="11"/>
      <c r="C246" s="11"/>
      <c r="D246" s="11"/>
      <c r="E246" s="11"/>
      <c r="F246" s="11"/>
      <c r="G246" s="11"/>
      <c r="H246" s="12"/>
    </row>
    <row r="247" customFormat="false" ht="15" hidden="false" customHeight="false" outlineLevel="0" collapsed="false">
      <c r="A247" s="12"/>
      <c r="B247" s="11"/>
      <c r="C247" s="11"/>
      <c r="D247" s="11"/>
      <c r="E247" s="11"/>
      <c r="F247" s="11"/>
      <c r="G247" s="11"/>
      <c r="H247" s="12"/>
    </row>
    <row r="248" customFormat="false" ht="15" hidden="false" customHeight="false" outlineLevel="0" collapsed="false">
      <c r="A248" s="12"/>
      <c r="B248" s="11"/>
      <c r="C248" s="11"/>
      <c r="D248" s="11"/>
      <c r="E248" s="11"/>
      <c r="F248" s="11"/>
      <c r="G248" s="11"/>
      <c r="H248" s="12"/>
    </row>
    <row r="249" customFormat="false" ht="15" hidden="false" customHeight="false" outlineLevel="0" collapsed="false">
      <c r="A249" s="12"/>
      <c r="B249" s="11"/>
      <c r="C249" s="11"/>
      <c r="D249" s="11"/>
      <c r="E249" s="11"/>
      <c r="F249" s="11"/>
      <c r="G249" s="11"/>
      <c r="H249" s="12"/>
    </row>
    <row r="250" customFormat="false" ht="15" hidden="false" customHeight="false" outlineLevel="0" collapsed="false">
      <c r="A250" s="12"/>
      <c r="B250" s="11"/>
      <c r="C250" s="11"/>
      <c r="D250" s="11"/>
      <c r="E250" s="11"/>
      <c r="F250" s="11"/>
      <c r="G250" s="11"/>
      <c r="H250" s="12"/>
    </row>
    <row r="251" customFormat="false" ht="15" hidden="false" customHeight="false" outlineLevel="0" collapsed="false">
      <c r="A251" s="12"/>
      <c r="B251" s="11"/>
      <c r="C251" s="11"/>
      <c r="D251" s="11"/>
      <c r="E251" s="11"/>
      <c r="F251" s="11"/>
      <c r="G251" s="11"/>
      <c r="H251" s="12"/>
    </row>
    <row r="252" customFormat="false" ht="15" hidden="false" customHeight="false" outlineLevel="0" collapsed="false">
      <c r="A252" s="12"/>
      <c r="B252" s="11"/>
      <c r="C252" s="11"/>
      <c r="D252" s="11"/>
      <c r="E252" s="11"/>
      <c r="F252" s="11"/>
      <c r="G252" s="11"/>
      <c r="H252" s="12"/>
    </row>
    <row r="253" customFormat="false" ht="15" hidden="false" customHeight="false" outlineLevel="0" collapsed="false">
      <c r="A253" s="12"/>
      <c r="B253" s="11"/>
      <c r="C253" s="11"/>
      <c r="D253" s="11"/>
      <c r="E253" s="11"/>
      <c r="F253" s="11"/>
      <c r="G253" s="11"/>
      <c r="H253" s="12"/>
    </row>
    <row r="254" customFormat="false" ht="15" hidden="false" customHeight="false" outlineLevel="0" collapsed="false">
      <c r="A254" s="12"/>
      <c r="B254" s="11"/>
      <c r="C254" s="11"/>
      <c r="D254" s="11"/>
      <c r="E254" s="11"/>
      <c r="F254" s="11"/>
      <c r="G254" s="11"/>
      <c r="H254" s="12"/>
    </row>
    <row r="255" customFormat="false" ht="15" hidden="false" customHeight="false" outlineLevel="0" collapsed="false">
      <c r="A255" s="12"/>
      <c r="B255" s="11"/>
      <c r="C255" s="11"/>
      <c r="D255" s="11"/>
      <c r="E255" s="11"/>
      <c r="F255" s="11"/>
      <c r="G255" s="11"/>
      <c r="H255" s="12"/>
    </row>
    <row r="256" customFormat="false" ht="15" hidden="false" customHeight="false" outlineLevel="0" collapsed="false">
      <c r="A256" s="12"/>
      <c r="B256" s="11"/>
      <c r="C256" s="11"/>
      <c r="D256" s="11"/>
      <c r="E256" s="11"/>
      <c r="F256" s="11"/>
      <c r="G256" s="11"/>
      <c r="H256" s="12"/>
    </row>
    <row r="257" customFormat="false" ht="15" hidden="false" customHeight="false" outlineLevel="0" collapsed="false">
      <c r="A257" s="12"/>
      <c r="B257" s="11"/>
      <c r="C257" s="11"/>
      <c r="D257" s="11"/>
      <c r="E257" s="11"/>
      <c r="F257" s="11"/>
      <c r="G257" s="11"/>
      <c r="H257" s="12"/>
    </row>
    <row r="258" customFormat="false" ht="15" hidden="false" customHeight="false" outlineLevel="0" collapsed="false">
      <c r="A258" s="12"/>
      <c r="B258" s="11"/>
      <c r="C258" s="11"/>
      <c r="D258" s="11"/>
      <c r="E258" s="11"/>
      <c r="F258" s="11"/>
      <c r="G258" s="11"/>
      <c r="H258" s="12"/>
    </row>
    <row r="259" customFormat="false" ht="15" hidden="false" customHeight="false" outlineLevel="0" collapsed="false">
      <c r="A259" s="12"/>
      <c r="B259" s="11"/>
      <c r="C259" s="11"/>
      <c r="D259" s="11"/>
      <c r="E259" s="11"/>
      <c r="F259" s="11"/>
      <c r="G259" s="11"/>
      <c r="H259" s="12"/>
    </row>
    <row r="260" customFormat="false" ht="15" hidden="false" customHeight="false" outlineLevel="0" collapsed="false">
      <c r="A260" s="12"/>
      <c r="B260" s="11"/>
      <c r="C260" s="11"/>
      <c r="D260" s="11"/>
      <c r="E260" s="11"/>
      <c r="F260" s="11"/>
      <c r="G260" s="11"/>
      <c r="H260" s="12"/>
    </row>
    <row r="261" customFormat="false" ht="15" hidden="false" customHeight="false" outlineLevel="0" collapsed="false">
      <c r="A261" s="12"/>
      <c r="B261" s="11"/>
      <c r="C261" s="11"/>
      <c r="D261" s="11"/>
      <c r="E261" s="11"/>
      <c r="F261" s="11"/>
      <c r="G261" s="11"/>
      <c r="H261" s="12"/>
    </row>
    <row r="262" customFormat="false" ht="15" hidden="false" customHeight="false" outlineLevel="0" collapsed="false">
      <c r="A262" s="12"/>
      <c r="B262" s="11"/>
      <c r="C262" s="11"/>
      <c r="D262" s="11"/>
      <c r="E262" s="11"/>
      <c r="F262" s="11"/>
      <c r="G262" s="11"/>
      <c r="H262" s="12"/>
    </row>
    <row r="263" customFormat="false" ht="15" hidden="false" customHeight="false" outlineLevel="0" collapsed="false">
      <c r="A263" s="12"/>
      <c r="B263" s="11"/>
      <c r="C263" s="11"/>
      <c r="D263" s="11"/>
      <c r="E263" s="11"/>
      <c r="F263" s="11"/>
      <c r="G263" s="11"/>
      <c r="H263" s="12"/>
    </row>
    <row r="264" customFormat="false" ht="15" hidden="false" customHeight="false" outlineLevel="0" collapsed="false">
      <c r="A264" s="12"/>
      <c r="B264" s="11"/>
      <c r="C264" s="11"/>
      <c r="D264" s="11"/>
      <c r="E264" s="11"/>
      <c r="F264" s="11"/>
      <c r="G264" s="11"/>
      <c r="H264" s="12"/>
    </row>
    <row r="265" customFormat="false" ht="15" hidden="false" customHeight="false" outlineLevel="0" collapsed="false">
      <c r="A265" s="12"/>
      <c r="B265" s="11"/>
      <c r="C265" s="11"/>
      <c r="D265" s="11"/>
      <c r="E265" s="11"/>
      <c r="F265" s="11"/>
      <c r="G265" s="11"/>
      <c r="H265" s="12"/>
    </row>
    <row r="266" customFormat="false" ht="15" hidden="false" customHeight="false" outlineLevel="0" collapsed="false">
      <c r="A266" s="12"/>
      <c r="B266" s="11"/>
      <c r="C266" s="11"/>
      <c r="D266" s="11"/>
      <c r="E266" s="11"/>
      <c r="F266" s="11"/>
      <c r="G266" s="11"/>
      <c r="H266" s="12"/>
    </row>
    <row r="267" customFormat="false" ht="15" hidden="false" customHeight="false" outlineLevel="0" collapsed="false">
      <c r="A267" s="12"/>
      <c r="B267" s="11"/>
      <c r="C267" s="11"/>
      <c r="D267" s="11"/>
      <c r="E267" s="11"/>
      <c r="F267" s="11"/>
      <c r="G267" s="11"/>
      <c r="H267" s="12"/>
    </row>
    <row r="268" customFormat="false" ht="15" hidden="false" customHeight="false" outlineLevel="0" collapsed="false">
      <c r="A268" s="12"/>
      <c r="B268" s="11"/>
      <c r="C268" s="11"/>
      <c r="D268" s="11"/>
      <c r="E268" s="11"/>
      <c r="F268" s="11"/>
      <c r="G268" s="11"/>
      <c r="H268" s="12"/>
    </row>
    <row r="269" customFormat="false" ht="15" hidden="false" customHeight="false" outlineLevel="0" collapsed="false">
      <c r="A269" s="12"/>
      <c r="B269" s="11"/>
      <c r="C269" s="11"/>
      <c r="D269" s="11"/>
      <c r="E269" s="11"/>
      <c r="F269" s="11"/>
      <c r="G269" s="11"/>
      <c r="H269" s="12"/>
    </row>
    <row r="270" customFormat="false" ht="15" hidden="false" customHeight="false" outlineLevel="0" collapsed="false">
      <c r="A270" s="12"/>
      <c r="B270" s="11"/>
      <c r="C270" s="11"/>
      <c r="D270" s="11"/>
      <c r="E270" s="11"/>
      <c r="F270" s="11"/>
      <c r="G270" s="11"/>
      <c r="H270" s="12"/>
    </row>
    <row r="271" customFormat="false" ht="15" hidden="false" customHeight="false" outlineLevel="0" collapsed="false">
      <c r="A271" s="12"/>
      <c r="B271" s="11"/>
      <c r="C271" s="11"/>
      <c r="D271" s="11"/>
      <c r="E271" s="11"/>
      <c r="F271" s="11"/>
      <c r="G271" s="11"/>
      <c r="H271" s="12"/>
    </row>
    <row r="272" customFormat="false" ht="15" hidden="false" customHeight="false" outlineLevel="0" collapsed="false">
      <c r="A272" s="12"/>
      <c r="B272" s="11"/>
      <c r="C272" s="11"/>
      <c r="D272" s="11"/>
      <c r="E272" s="11"/>
      <c r="F272" s="11"/>
      <c r="G272" s="11"/>
      <c r="H272" s="12"/>
    </row>
    <row r="273" customFormat="false" ht="15" hidden="false" customHeight="false" outlineLevel="0" collapsed="false">
      <c r="A273" s="12"/>
      <c r="B273" s="11"/>
      <c r="C273" s="11"/>
      <c r="D273" s="11"/>
      <c r="E273" s="11"/>
      <c r="F273" s="11"/>
      <c r="G273" s="11"/>
      <c r="H273" s="12"/>
    </row>
    <row r="274" customFormat="false" ht="15" hidden="false" customHeight="false" outlineLevel="0" collapsed="false">
      <c r="A274" s="12"/>
      <c r="B274" s="11"/>
      <c r="C274" s="11"/>
      <c r="D274" s="11"/>
      <c r="E274" s="11"/>
      <c r="F274" s="11"/>
      <c r="G274" s="11"/>
      <c r="H274" s="12"/>
    </row>
    <row r="275" customFormat="false" ht="15" hidden="false" customHeight="false" outlineLevel="0" collapsed="false">
      <c r="A275" s="12"/>
      <c r="B275" s="11"/>
      <c r="C275" s="11"/>
      <c r="D275" s="11"/>
      <c r="E275" s="11"/>
      <c r="F275" s="11"/>
      <c r="G275" s="11"/>
      <c r="H275" s="12"/>
    </row>
    <row r="276" customFormat="false" ht="15" hidden="false" customHeight="false" outlineLevel="0" collapsed="false">
      <c r="A276" s="12"/>
      <c r="B276" s="11"/>
      <c r="C276" s="11"/>
      <c r="D276" s="11"/>
      <c r="E276" s="11"/>
      <c r="F276" s="11"/>
      <c r="G276" s="11"/>
      <c r="H276" s="12"/>
    </row>
    <row r="277" customFormat="false" ht="15" hidden="false" customHeight="false" outlineLevel="0" collapsed="false">
      <c r="A277" s="12"/>
      <c r="B277" s="11"/>
      <c r="C277" s="11"/>
      <c r="D277" s="11"/>
      <c r="E277" s="11"/>
      <c r="F277" s="11"/>
      <c r="G277" s="11"/>
      <c r="H277" s="12"/>
    </row>
    <row r="278" customFormat="false" ht="15" hidden="false" customHeight="false" outlineLevel="0" collapsed="false">
      <c r="A278" s="12"/>
      <c r="B278" s="11"/>
      <c r="C278" s="11"/>
      <c r="D278" s="11"/>
      <c r="E278" s="11"/>
      <c r="F278" s="11"/>
      <c r="G278" s="11"/>
      <c r="H278" s="12"/>
    </row>
    <row r="279" customFormat="false" ht="15" hidden="false" customHeight="false" outlineLevel="0" collapsed="false">
      <c r="A279" s="12"/>
      <c r="B279" s="11"/>
      <c r="C279" s="11"/>
      <c r="D279" s="11"/>
      <c r="E279" s="11"/>
      <c r="F279" s="11"/>
      <c r="G279" s="11"/>
      <c r="H279" s="12"/>
    </row>
    <row r="280" customFormat="false" ht="15" hidden="false" customHeight="false" outlineLevel="0" collapsed="false">
      <c r="A280" s="12"/>
      <c r="B280" s="11"/>
      <c r="C280" s="11"/>
      <c r="D280" s="11"/>
      <c r="E280" s="11"/>
      <c r="F280" s="11"/>
      <c r="G280" s="11"/>
      <c r="H280" s="12"/>
    </row>
    <row r="281" customFormat="false" ht="15" hidden="false" customHeight="false" outlineLevel="0" collapsed="false">
      <c r="A281" s="12"/>
      <c r="B281" s="11"/>
      <c r="C281" s="11"/>
      <c r="D281" s="11"/>
      <c r="E281" s="11"/>
      <c r="F281" s="11"/>
      <c r="G281" s="11"/>
      <c r="H281" s="12"/>
    </row>
    <row r="282" customFormat="false" ht="15" hidden="false" customHeight="false" outlineLevel="0" collapsed="false">
      <c r="A282" s="12"/>
      <c r="B282" s="11"/>
      <c r="C282" s="11"/>
      <c r="D282" s="11"/>
      <c r="E282" s="11"/>
      <c r="F282" s="11"/>
      <c r="G282" s="11"/>
      <c r="H282" s="12"/>
    </row>
    <row r="283" customFormat="false" ht="15" hidden="false" customHeight="false" outlineLevel="0" collapsed="false">
      <c r="A283" s="12"/>
      <c r="B283" s="11"/>
      <c r="C283" s="11"/>
      <c r="D283" s="11"/>
      <c r="E283" s="11"/>
      <c r="F283" s="11"/>
      <c r="G283" s="11"/>
      <c r="H283" s="12"/>
    </row>
    <row r="284" customFormat="false" ht="15" hidden="false" customHeight="false" outlineLevel="0" collapsed="false">
      <c r="A284" s="12"/>
      <c r="B284" s="11"/>
      <c r="C284" s="11"/>
      <c r="D284" s="11"/>
      <c r="E284" s="11"/>
      <c r="F284" s="11"/>
      <c r="G284" s="11"/>
      <c r="H284" s="12"/>
    </row>
    <row r="285" customFormat="false" ht="15" hidden="false" customHeight="false" outlineLevel="0" collapsed="false">
      <c r="A285" s="12"/>
      <c r="B285" s="11"/>
      <c r="C285" s="11"/>
      <c r="D285" s="11"/>
      <c r="E285" s="11"/>
      <c r="F285" s="11"/>
      <c r="G285" s="11"/>
      <c r="H285" s="12"/>
    </row>
    <row r="286" customFormat="false" ht="15" hidden="false" customHeight="false" outlineLevel="0" collapsed="false">
      <c r="A286" s="12"/>
      <c r="B286" s="11"/>
      <c r="C286" s="11"/>
      <c r="D286" s="11"/>
      <c r="E286" s="11"/>
      <c r="F286" s="11"/>
      <c r="G286" s="11"/>
      <c r="H286" s="12"/>
    </row>
    <row r="287" customFormat="false" ht="15" hidden="false" customHeight="false" outlineLevel="0" collapsed="false">
      <c r="A287" s="12"/>
      <c r="B287" s="11"/>
      <c r="C287" s="11"/>
      <c r="D287" s="11"/>
      <c r="E287" s="11"/>
      <c r="F287" s="11"/>
      <c r="G287" s="11"/>
      <c r="H287" s="12"/>
    </row>
    <row r="288" customFormat="false" ht="15" hidden="false" customHeight="false" outlineLevel="0" collapsed="false">
      <c r="A288" s="12"/>
      <c r="B288" s="11"/>
      <c r="C288" s="11"/>
      <c r="D288" s="11"/>
      <c r="E288" s="11"/>
      <c r="F288" s="11"/>
      <c r="G288" s="11"/>
      <c r="H288" s="12"/>
    </row>
    <row r="289" customFormat="false" ht="15" hidden="false" customHeight="false" outlineLevel="0" collapsed="false">
      <c r="A289" s="12"/>
      <c r="B289" s="11"/>
      <c r="C289" s="11"/>
      <c r="D289" s="11"/>
      <c r="E289" s="11"/>
      <c r="F289" s="11"/>
      <c r="G289" s="11"/>
      <c r="H289" s="12"/>
    </row>
    <row r="290" customFormat="false" ht="15" hidden="false" customHeight="false" outlineLevel="0" collapsed="false">
      <c r="A290" s="12"/>
      <c r="B290" s="11"/>
      <c r="C290" s="11"/>
      <c r="D290" s="11"/>
      <c r="E290" s="11"/>
      <c r="F290" s="11"/>
      <c r="G290" s="11"/>
      <c r="H290" s="12"/>
    </row>
    <row r="291" customFormat="false" ht="15" hidden="false" customHeight="false" outlineLevel="0" collapsed="false">
      <c r="A291" s="12"/>
      <c r="B291" s="11"/>
      <c r="C291" s="11"/>
      <c r="D291" s="11"/>
      <c r="E291" s="11"/>
      <c r="F291" s="11"/>
      <c r="G291" s="11"/>
      <c r="H291" s="12"/>
    </row>
    <row r="292" customFormat="false" ht="15" hidden="false" customHeight="false" outlineLevel="0" collapsed="false">
      <c r="A292" s="12"/>
      <c r="B292" s="11"/>
      <c r="C292" s="11"/>
      <c r="D292" s="11"/>
      <c r="E292" s="11"/>
      <c r="F292" s="11"/>
      <c r="G292" s="11"/>
      <c r="H292" s="12"/>
    </row>
    <row r="293" customFormat="false" ht="15" hidden="false" customHeight="false" outlineLevel="0" collapsed="false">
      <c r="A293" s="12"/>
      <c r="B293" s="11"/>
      <c r="C293" s="11"/>
      <c r="D293" s="11"/>
      <c r="E293" s="11"/>
      <c r="F293" s="11"/>
      <c r="G293" s="11"/>
      <c r="H293" s="12"/>
    </row>
    <row r="294" customFormat="false" ht="15" hidden="false" customHeight="false" outlineLevel="0" collapsed="false">
      <c r="A294" s="12"/>
      <c r="B294" s="11"/>
      <c r="C294" s="11"/>
      <c r="D294" s="11"/>
      <c r="E294" s="11"/>
      <c r="F294" s="11"/>
      <c r="G294" s="11"/>
      <c r="H294" s="12"/>
    </row>
    <row r="295" customFormat="false" ht="15" hidden="false" customHeight="false" outlineLevel="0" collapsed="false">
      <c r="A295" s="12"/>
      <c r="B295" s="11"/>
      <c r="C295" s="11"/>
      <c r="D295" s="11"/>
      <c r="E295" s="11"/>
      <c r="F295" s="11"/>
      <c r="G295" s="11"/>
      <c r="H295" s="12"/>
    </row>
    <row r="296" customFormat="false" ht="15" hidden="false" customHeight="false" outlineLevel="0" collapsed="false">
      <c r="A296" s="12"/>
      <c r="B296" s="11"/>
      <c r="C296" s="11"/>
      <c r="D296" s="11"/>
      <c r="E296" s="11"/>
      <c r="F296" s="11"/>
      <c r="G296" s="11"/>
      <c r="H296" s="12"/>
    </row>
    <row r="297" customFormat="false" ht="15" hidden="false" customHeight="false" outlineLevel="0" collapsed="false">
      <c r="A297" s="12"/>
      <c r="B297" s="11"/>
      <c r="C297" s="11"/>
      <c r="D297" s="11"/>
      <c r="E297" s="11"/>
      <c r="F297" s="11"/>
      <c r="G297" s="11"/>
      <c r="H297" s="12"/>
    </row>
    <row r="298" customFormat="false" ht="15" hidden="false" customHeight="false" outlineLevel="0" collapsed="false">
      <c r="A298" s="12"/>
      <c r="B298" s="11"/>
      <c r="C298" s="11"/>
      <c r="D298" s="11"/>
      <c r="E298" s="11"/>
      <c r="F298" s="11"/>
      <c r="G298" s="11"/>
      <c r="H298" s="12"/>
    </row>
    <row r="299" customFormat="false" ht="15" hidden="false" customHeight="false" outlineLevel="0" collapsed="false">
      <c r="A299" s="12"/>
      <c r="B299" s="11"/>
      <c r="C299" s="11"/>
      <c r="D299" s="11"/>
      <c r="E299" s="11"/>
      <c r="F299" s="11"/>
      <c r="G299" s="11"/>
      <c r="H299" s="12"/>
    </row>
    <row r="300" customFormat="false" ht="15" hidden="false" customHeight="false" outlineLevel="0" collapsed="false">
      <c r="A300" s="12"/>
      <c r="B300" s="11"/>
      <c r="C300" s="11"/>
      <c r="D300" s="11"/>
      <c r="E300" s="11"/>
      <c r="F300" s="11"/>
      <c r="G300" s="11"/>
      <c r="H300" s="12"/>
    </row>
    <row r="301" customFormat="false" ht="15" hidden="false" customHeight="false" outlineLevel="0" collapsed="false">
      <c r="A301" s="12"/>
      <c r="B301" s="11"/>
      <c r="C301" s="11"/>
      <c r="D301" s="11"/>
      <c r="E301" s="11"/>
      <c r="F301" s="11"/>
      <c r="G301" s="11"/>
      <c r="H301" s="12"/>
    </row>
  </sheetData>
  <dataValidations count="2">
    <dataValidation allowBlank="true" errorStyle="stop" operator="between" showDropDown="false" showErrorMessage="false" showInputMessage="false" sqref="D2:D301" type="list">
      <formula1>"Cold call,Email,Follow-up call,Meeting,Discovery,Demo,Proposal sent,Proposal presented,Negotiation,Break-up email,Nurture touch"</formula1>
      <formula2>0</formula2>
    </dataValidation>
    <dataValidation allowBlank="true" errorStyle="stop" operator="between" showDropDown="false" showErrorMessage="false" showInputMessage="false" sqref="E2:E301" type="list">
      <formula1>"Phone,Email,Video call,In person,LinkedIn,Other"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2026-07-11T23:28:23Z</dcterms:created>
  <dc:creator>openpyxl</dc:creator>
  <dc:description/>
  <dc:language>en-US</dc:language>
  <cp:lastModifiedBy/>
  <dcterms:modified xsi:type="dcterms:W3CDTF">2026-07-11T23:28:24Z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